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oahBritten\COMAC Capital LLP\All - Documents\Climate\Noah\"/>
    </mc:Choice>
  </mc:AlternateContent>
  <xr:revisionPtr revIDLastSave="0" documentId="8_{FEFA0D46-ACBB-43CD-A580-E4B0DB288DF9}" xr6:coauthVersionLast="47" xr6:coauthVersionMax="47" xr10:uidLastSave="{00000000-0000-0000-0000-000000000000}"/>
  <bookViews>
    <workbookView xWindow="-108" yWindow="-108" windowWidth="30936" windowHeight="16776" xr2:uid="{2315B989-46B2-4887-9B72-2CF99F891400}"/>
  </bookViews>
  <sheets>
    <sheet name="Real Tennis Courts" sheetId="1" r:id="rId1"/>
  </sheets>
  <definedNames>
    <definedName name="_xlnm._FilterDatabase" localSheetId="0" hidden="1">'Real Tennis Courts'!$A$1:$BY$50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1" l="1"/>
  <c r="W50" i="1"/>
  <c r="V50" i="1"/>
  <c r="T50" i="1"/>
  <c r="U50" i="1" s="1"/>
  <c r="S50" i="1"/>
  <c r="R50" i="1"/>
  <c r="Q50" i="1"/>
  <c r="N50" i="1"/>
  <c r="M50" i="1"/>
  <c r="G50" i="1"/>
  <c r="C50" i="1"/>
  <c r="X49" i="1"/>
  <c r="W49" i="1"/>
  <c r="V49" i="1"/>
  <c r="U49" i="1"/>
  <c r="T49" i="1"/>
  <c r="S49" i="1"/>
  <c r="R49" i="1"/>
  <c r="Q49" i="1"/>
  <c r="N49" i="1"/>
  <c r="M49" i="1"/>
  <c r="G49" i="1"/>
  <c r="C49" i="1"/>
  <c r="X48" i="1"/>
  <c r="W48" i="1"/>
  <c r="V48" i="1"/>
  <c r="T48" i="1"/>
  <c r="U48" i="1" s="1"/>
  <c r="S48" i="1"/>
  <c r="R48" i="1"/>
  <c r="Q48" i="1"/>
  <c r="N48" i="1"/>
  <c r="M48" i="1"/>
  <c r="G48" i="1"/>
  <c r="C48" i="1"/>
  <c r="X47" i="1"/>
  <c r="W47" i="1"/>
  <c r="V47" i="1"/>
  <c r="T47" i="1"/>
  <c r="U47" i="1" s="1"/>
  <c r="S47" i="1"/>
  <c r="R47" i="1"/>
  <c r="Q47" i="1"/>
  <c r="N47" i="1"/>
  <c r="M47" i="1"/>
  <c r="G47" i="1"/>
  <c r="C47" i="1"/>
  <c r="X46" i="1"/>
  <c r="W46" i="1"/>
  <c r="V46" i="1"/>
  <c r="T46" i="1"/>
  <c r="U46" i="1" s="1"/>
  <c r="S46" i="1"/>
  <c r="R46" i="1"/>
  <c r="Q46" i="1"/>
  <c r="N46" i="1"/>
  <c r="M46" i="1"/>
  <c r="G46" i="1"/>
  <c r="C46" i="1"/>
  <c r="X45" i="1"/>
  <c r="W45" i="1"/>
  <c r="V45" i="1"/>
  <c r="U45" i="1"/>
  <c r="T45" i="1"/>
  <c r="S45" i="1"/>
  <c r="R45" i="1"/>
  <c r="Q45" i="1"/>
  <c r="N45" i="1"/>
  <c r="M45" i="1"/>
  <c r="G45" i="1"/>
  <c r="C45" i="1"/>
  <c r="X44" i="1"/>
  <c r="W44" i="1"/>
  <c r="V44" i="1"/>
  <c r="T44" i="1"/>
  <c r="U44" i="1" s="1"/>
  <c r="S44" i="1"/>
  <c r="R44" i="1"/>
  <c r="Q44" i="1"/>
  <c r="N44" i="1"/>
  <c r="M44" i="1"/>
  <c r="G44" i="1"/>
  <c r="C44" i="1"/>
  <c r="X43" i="1"/>
  <c r="W43" i="1"/>
  <c r="V43" i="1"/>
  <c r="T43" i="1"/>
  <c r="U43" i="1" s="1"/>
  <c r="S43" i="1"/>
  <c r="R43" i="1"/>
  <c r="Q43" i="1"/>
  <c r="N43" i="1"/>
  <c r="M43" i="1"/>
  <c r="G43" i="1"/>
  <c r="C43" i="1"/>
  <c r="X42" i="1"/>
  <c r="W42" i="1"/>
  <c r="V42" i="1"/>
  <c r="T42" i="1"/>
  <c r="U42" i="1" s="1"/>
  <c r="S42" i="1"/>
  <c r="R42" i="1"/>
  <c r="Q42" i="1"/>
  <c r="N42" i="1"/>
  <c r="M42" i="1"/>
  <c r="G42" i="1"/>
  <c r="C42" i="1"/>
  <c r="X41" i="1"/>
  <c r="W41" i="1"/>
  <c r="V41" i="1"/>
  <c r="U41" i="1"/>
  <c r="T41" i="1"/>
  <c r="S41" i="1"/>
  <c r="R41" i="1"/>
  <c r="Q41" i="1"/>
  <c r="N41" i="1"/>
  <c r="M41" i="1"/>
  <c r="G41" i="1"/>
  <c r="C41" i="1"/>
  <c r="X40" i="1"/>
  <c r="W40" i="1"/>
  <c r="V40" i="1"/>
  <c r="T40" i="1"/>
  <c r="U40" i="1" s="1"/>
  <c r="S40" i="1"/>
  <c r="R40" i="1"/>
  <c r="Q40" i="1"/>
  <c r="N40" i="1"/>
  <c r="M40" i="1"/>
  <c r="G40" i="1"/>
  <c r="C40" i="1"/>
  <c r="X39" i="1"/>
  <c r="W39" i="1"/>
  <c r="V39" i="1"/>
  <c r="T39" i="1"/>
  <c r="U39" i="1" s="1"/>
  <c r="S39" i="1"/>
  <c r="R39" i="1"/>
  <c r="Q39" i="1"/>
  <c r="N39" i="1"/>
  <c r="M39" i="1"/>
  <c r="G39" i="1"/>
  <c r="C39" i="1"/>
  <c r="X38" i="1"/>
  <c r="W38" i="1"/>
  <c r="V38" i="1"/>
  <c r="T38" i="1"/>
  <c r="U38" i="1" s="1"/>
  <c r="S38" i="1"/>
  <c r="R38" i="1"/>
  <c r="Q38" i="1"/>
  <c r="N38" i="1"/>
  <c r="M38" i="1"/>
  <c r="G38" i="1"/>
  <c r="C38" i="1"/>
  <c r="X37" i="1"/>
  <c r="W37" i="1"/>
  <c r="V37" i="1"/>
  <c r="U37" i="1"/>
  <c r="T37" i="1"/>
  <c r="S37" i="1"/>
  <c r="R37" i="1"/>
  <c r="Q37" i="1"/>
  <c r="N37" i="1"/>
  <c r="M37" i="1"/>
  <c r="G37" i="1"/>
  <c r="C37" i="1"/>
  <c r="X36" i="1"/>
  <c r="W36" i="1"/>
  <c r="V36" i="1"/>
  <c r="T36" i="1"/>
  <c r="U36" i="1" s="1"/>
  <c r="S36" i="1"/>
  <c r="R36" i="1"/>
  <c r="Q36" i="1"/>
  <c r="N36" i="1"/>
  <c r="M36" i="1"/>
  <c r="G36" i="1"/>
  <c r="C36" i="1"/>
  <c r="X35" i="1"/>
  <c r="W35" i="1"/>
  <c r="V35" i="1"/>
  <c r="T35" i="1"/>
  <c r="U35" i="1" s="1"/>
  <c r="S35" i="1"/>
  <c r="R35" i="1"/>
  <c r="Q35" i="1"/>
  <c r="N35" i="1"/>
  <c r="M35" i="1"/>
  <c r="G35" i="1"/>
  <c r="C35" i="1"/>
  <c r="X34" i="1"/>
  <c r="W34" i="1"/>
  <c r="V34" i="1"/>
  <c r="T34" i="1"/>
  <c r="U34" i="1" s="1"/>
  <c r="S34" i="1"/>
  <c r="R34" i="1"/>
  <c r="Q34" i="1"/>
  <c r="N34" i="1"/>
  <c r="M34" i="1"/>
  <c r="G34" i="1"/>
  <c r="C34" i="1"/>
  <c r="X33" i="1"/>
  <c r="W33" i="1"/>
  <c r="V33" i="1"/>
  <c r="U33" i="1"/>
  <c r="T33" i="1"/>
  <c r="S33" i="1"/>
  <c r="R33" i="1"/>
  <c r="Q33" i="1"/>
  <c r="N33" i="1"/>
  <c r="M33" i="1"/>
  <c r="G33" i="1"/>
  <c r="C33" i="1"/>
  <c r="X32" i="1"/>
  <c r="W32" i="1"/>
  <c r="V32" i="1"/>
  <c r="T32" i="1"/>
  <c r="U32" i="1" s="1"/>
  <c r="S32" i="1"/>
  <c r="R32" i="1"/>
  <c r="Q32" i="1"/>
  <c r="N32" i="1"/>
  <c r="M32" i="1"/>
  <c r="G32" i="1"/>
  <c r="C32" i="1"/>
  <c r="X31" i="1"/>
  <c r="W31" i="1"/>
  <c r="V31" i="1"/>
  <c r="T31" i="1"/>
  <c r="U31" i="1" s="1"/>
  <c r="S31" i="1"/>
  <c r="R31" i="1"/>
  <c r="Q31" i="1"/>
  <c r="N31" i="1"/>
  <c r="M31" i="1"/>
  <c r="G31" i="1"/>
  <c r="C31" i="1"/>
  <c r="X30" i="1"/>
  <c r="W30" i="1"/>
  <c r="V30" i="1"/>
  <c r="T30" i="1"/>
  <c r="U30" i="1" s="1"/>
  <c r="S30" i="1"/>
  <c r="R30" i="1"/>
  <c r="Q30" i="1"/>
  <c r="N30" i="1"/>
  <c r="M30" i="1"/>
  <c r="G30" i="1"/>
  <c r="C30" i="1"/>
  <c r="X29" i="1"/>
  <c r="W29" i="1"/>
  <c r="V29" i="1"/>
  <c r="U29" i="1"/>
  <c r="T29" i="1"/>
  <c r="S29" i="1"/>
  <c r="R29" i="1"/>
  <c r="Q29" i="1"/>
  <c r="N29" i="1"/>
  <c r="M29" i="1"/>
  <c r="G29" i="1"/>
  <c r="C29" i="1"/>
  <c r="X28" i="1"/>
  <c r="W28" i="1"/>
  <c r="V28" i="1"/>
  <c r="T28" i="1"/>
  <c r="U28" i="1" s="1"/>
  <c r="S28" i="1"/>
  <c r="R28" i="1"/>
  <c r="Q28" i="1"/>
  <c r="N28" i="1"/>
  <c r="M28" i="1"/>
  <c r="G28" i="1"/>
  <c r="C28" i="1"/>
  <c r="X27" i="1"/>
  <c r="W27" i="1"/>
  <c r="V27" i="1"/>
  <c r="T27" i="1"/>
  <c r="U27" i="1" s="1"/>
  <c r="S27" i="1"/>
  <c r="R27" i="1"/>
  <c r="Q27" i="1"/>
  <c r="N27" i="1"/>
  <c r="M27" i="1"/>
  <c r="G27" i="1"/>
  <c r="C27" i="1"/>
  <c r="X26" i="1"/>
  <c r="W26" i="1"/>
  <c r="V26" i="1"/>
  <c r="T26" i="1"/>
  <c r="U26" i="1" s="1"/>
  <c r="S26" i="1"/>
  <c r="R26" i="1"/>
  <c r="Q26" i="1"/>
  <c r="N26" i="1"/>
  <c r="M26" i="1"/>
  <c r="G26" i="1"/>
  <c r="C26" i="1"/>
  <c r="X25" i="1"/>
  <c r="W25" i="1"/>
  <c r="V25" i="1"/>
  <c r="U25" i="1"/>
  <c r="T25" i="1"/>
  <c r="S25" i="1"/>
  <c r="R25" i="1"/>
  <c r="Q25" i="1"/>
  <c r="N25" i="1"/>
  <c r="M25" i="1"/>
  <c r="G25" i="1"/>
  <c r="C25" i="1"/>
  <c r="X24" i="1"/>
  <c r="W24" i="1"/>
  <c r="V24" i="1"/>
  <c r="T24" i="1"/>
  <c r="U24" i="1" s="1"/>
  <c r="S24" i="1"/>
  <c r="R24" i="1"/>
  <c r="Q24" i="1"/>
  <c r="N24" i="1"/>
  <c r="M24" i="1"/>
  <c r="G24" i="1"/>
  <c r="C24" i="1"/>
  <c r="X23" i="1"/>
  <c r="W23" i="1"/>
  <c r="V23" i="1"/>
  <c r="T23" i="1"/>
  <c r="U23" i="1" s="1"/>
  <c r="S23" i="1"/>
  <c r="R23" i="1"/>
  <c r="Q23" i="1"/>
  <c r="N23" i="1"/>
  <c r="M23" i="1"/>
  <c r="G23" i="1"/>
  <c r="C23" i="1"/>
  <c r="X22" i="1"/>
  <c r="W22" i="1"/>
  <c r="V22" i="1"/>
  <c r="T22" i="1"/>
  <c r="U22" i="1" s="1"/>
  <c r="S22" i="1"/>
  <c r="R22" i="1"/>
  <c r="Q22" i="1"/>
  <c r="N22" i="1"/>
  <c r="M22" i="1"/>
  <c r="G22" i="1"/>
  <c r="C22" i="1"/>
  <c r="X21" i="1"/>
  <c r="W21" i="1"/>
  <c r="V21" i="1"/>
  <c r="U21" i="1"/>
  <c r="T21" i="1"/>
  <c r="S21" i="1"/>
  <c r="R21" i="1"/>
  <c r="Q21" i="1"/>
  <c r="N21" i="1"/>
  <c r="M21" i="1"/>
  <c r="G21" i="1"/>
  <c r="C21" i="1"/>
  <c r="X20" i="1"/>
  <c r="W20" i="1"/>
  <c r="V20" i="1"/>
  <c r="T20" i="1"/>
  <c r="U20" i="1" s="1"/>
  <c r="S20" i="1"/>
  <c r="R20" i="1"/>
  <c r="Q20" i="1"/>
  <c r="N20" i="1"/>
  <c r="M20" i="1"/>
  <c r="G20" i="1"/>
  <c r="C20" i="1"/>
  <c r="X19" i="1"/>
  <c r="W19" i="1"/>
  <c r="V19" i="1"/>
  <c r="T19" i="1"/>
  <c r="U19" i="1" s="1"/>
  <c r="S19" i="1"/>
  <c r="R19" i="1"/>
  <c r="Q19" i="1"/>
  <c r="N19" i="1"/>
  <c r="M19" i="1"/>
  <c r="G19" i="1"/>
  <c r="C19" i="1"/>
  <c r="X18" i="1"/>
  <c r="W18" i="1"/>
  <c r="V18" i="1"/>
  <c r="T18" i="1"/>
  <c r="U18" i="1" s="1"/>
  <c r="S18" i="1"/>
  <c r="R18" i="1"/>
  <c r="Q18" i="1"/>
  <c r="N18" i="1"/>
  <c r="M18" i="1"/>
  <c r="G18" i="1"/>
  <c r="C18" i="1"/>
  <c r="X17" i="1"/>
  <c r="W17" i="1"/>
  <c r="V17" i="1"/>
  <c r="U17" i="1"/>
  <c r="T17" i="1"/>
  <c r="S17" i="1"/>
  <c r="R17" i="1"/>
  <c r="Q17" i="1"/>
  <c r="N17" i="1"/>
  <c r="M17" i="1"/>
  <c r="G17" i="1"/>
  <c r="C17" i="1"/>
  <c r="X16" i="1"/>
  <c r="W16" i="1"/>
  <c r="V16" i="1"/>
  <c r="T16" i="1"/>
  <c r="U16" i="1" s="1"/>
  <c r="S16" i="1"/>
  <c r="R16" i="1"/>
  <c r="Q16" i="1"/>
  <c r="N16" i="1"/>
  <c r="M16" i="1"/>
  <c r="G16" i="1"/>
  <c r="C16" i="1"/>
  <c r="X15" i="1"/>
  <c r="W15" i="1"/>
  <c r="V15" i="1"/>
  <c r="T15" i="1"/>
  <c r="U15" i="1" s="1"/>
  <c r="S15" i="1"/>
  <c r="R15" i="1"/>
  <c r="Q15" i="1"/>
  <c r="N15" i="1"/>
  <c r="M15" i="1"/>
  <c r="G15" i="1"/>
  <c r="C15" i="1"/>
  <c r="X14" i="1"/>
  <c r="W14" i="1"/>
  <c r="V14" i="1"/>
  <c r="T14" i="1"/>
  <c r="U14" i="1" s="1"/>
  <c r="S14" i="1"/>
  <c r="R14" i="1"/>
  <c r="Q14" i="1"/>
  <c r="N14" i="1"/>
  <c r="M14" i="1"/>
  <c r="G14" i="1"/>
  <c r="C14" i="1"/>
  <c r="X13" i="1"/>
  <c r="W13" i="1"/>
  <c r="V13" i="1"/>
  <c r="U13" i="1"/>
  <c r="T13" i="1"/>
  <c r="S13" i="1"/>
  <c r="R13" i="1"/>
  <c r="Q13" i="1"/>
  <c r="N13" i="1"/>
  <c r="M13" i="1"/>
  <c r="G13" i="1"/>
  <c r="C13" i="1"/>
  <c r="X12" i="1"/>
  <c r="W12" i="1"/>
  <c r="V12" i="1"/>
  <c r="T12" i="1"/>
  <c r="U12" i="1" s="1"/>
  <c r="S12" i="1"/>
  <c r="R12" i="1"/>
  <c r="Q12" i="1"/>
  <c r="N12" i="1"/>
  <c r="M12" i="1"/>
  <c r="G12" i="1"/>
  <c r="C12" i="1"/>
  <c r="X11" i="1"/>
  <c r="W11" i="1"/>
  <c r="V11" i="1"/>
  <c r="T11" i="1"/>
  <c r="U11" i="1" s="1"/>
  <c r="S11" i="1"/>
  <c r="R11" i="1"/>
  <c r="Q11" i="1"/>
  <c r="N11" i="1"/>
  <c r="M11" i="1"/>
  <c r="G11" i="1"/>
  <c r="C11" i="1"/>
  <c r="X10" i="1"/>
  <c r="W10" i="1"/>
  <c r="V10" i="1"/>
  <c r="T10" i="1"/>
  <c r="U10" i="1" s="1"/>
  <c r="S10" i="1"/>
  <c r="R10" i="1"/>
  <c r="Q10" i="1"/>
  <c r="N10" i="1"/>
  <c r="M10" i="1"/>
  <c r="G10" i="1"/>
  <c r="C10" i="1"/>
  <c r="X9" i="1"/>
  <c r="W9" i="1"/>
  <c r="V9" i="1"/>
  <c r="U9" i="1"/>
  <c r="T9" i="1"/>
  <c r="S9" i="1"/>
  <c r="R9" i="1"/>
  <c r="Q9" i="1"/>
  <c r="N9" i="1"/>
  <c r="M9" i="1"/>
  <c r="G9" i="1"/>
  <c r="C9" i="1"/>
  <c r="X8" i="1"/>
  <c r="W8" i="1"/>
  <c r="V8" i="1"/>
  <c r="T8" i="1"/>
  <c r="U8" i="1" s="1"/>
  <c r="S8" i="1"/>
  <c r="R8" i="1"/>
  <c r="Q8" i="1"/>
  <c r="N8" i="1"/>
  <c r="M8" i="1"/>
  <c r="G8" i="1"/>
  <c r="C8" i="1"/>
  <c r="X7" i="1"/>
  <c r="W7" i="1"/>
  <c r="V7" i="1"/>
  <c r="T7" i="1"/>
  <c r="U7" i="1" s="1"/>
  <c r="S7" i="1"/>
  <c r="R7" i="1"/>
  <c r="Q7" i="1"/>
  <c r="N7" i="1"/>
  <c r="M7" i="1"/>
  <c r="G7" i="1"/>
  <c r="C7" i="1"/>
  <c r="X6" i="1"/>
  <c r="W6" i="1"/>
  <c r="V6" i="1"/>
  <c r="T6" i="1"/>
  <c r="U6" i="1" s="1"/>
  <c r="S6" i="1"/>
  <c r="R6" i="1"/>
  <c r="Q6" i="1"/>
  <c r="N6" i="1"/>
  <c r="M6" i="1"/>
  <c r="G6" i="1"/>
  <c r="C6" i="1"/>
  <c r="X5" i="1"/>
  <c r="W5" i="1"/>
  <c r="V5" i="1"/>
  <c r="U5" i="1"/>
  <c r="T5" i="1"/>
  <c r="S5" i="1"/>
  <c r="R5" i="1"/>
  <c r="Q5" i="1"/>
  <c r="N5" i="1"/>
  <c r="M5" i="1"/>
  <c r="G5" i="1"/>
  <c r="C5" i="1"/>
  <c r="X4" i="1"/>
  <c r="W4" i="1"/>
  <c r="V4" i="1"/>
  <c r="T4" i="1"/>
  <c r="U4" i="1" s="1"/>
  <c r="S4" i="1"/>
  <c r="R4" i="1"/>
  <c r="Q4" i="1"/>
  <c r="N4" i="1"/>
  <c r="M4" i="1"/>
  <c r="G4" i="1"/>
  <c r="C4" i="1"/>
  <c r="X3" i="1"/>
  <c r="W3" i="1"/>
  <c r="V3" i="1"/>
  <c r="T3" i="1"/>
  <c r="U3" i="1" s="1"/>
  <c r="S3" i="1"/>
  <c r="R3" i="1"/>
  <c r="Q3" i="1"/>
  <c r="N3" i="1"/>
  <c r="M3" i="1"/>
  <c r="G3" i="1"/>
  <c r="C3" i="1"/>
  <c r="X2" i="1"/>
  <c r="W2" i="1"/>
  <c r="V2" i="1"/>
  <c r="T2" i="1"/>
  <c r="U2" i="1" s="1"/>
  <c r="S2" i="1"/>
  <c r="R2" i="1"/>
  <c r="Q2" i="1"/>
  <c r="N2" i="1"/>
  <c r="M2" i="1"/>
  <c r="G2" i="1"/>
  <c r="C2" i="1"/>
</calcChain>
</file>

<file path=xl/sharedStrings.xml><?xml version="1.0" encoding="utf-8"?>
<sst xmlns="http://schemas.openxmlformats.org/spreadsheetml/2006/main" count="631" uniqueCount="268">
  <si>
    <r>
      <t xml:space="preserve">Dimensions and Data  </t>
    </r>
    <r>
      <rPr>
        <sz val="12"/>
        <color rgb="FFFFFFFF"/>
        <rFont val="Verdana"/>
        <family val="2"/>
      </rPr>
      <t>(m unless otherwise stated)</t>
    </r>
  </si>
  <si>
    <t>Year of construction</t>
  </si>
  <si>
    <t>Length above penthouses</t>
  </si>
  <si>
    <t>Floor length</t>
  </si>
  <si>
    <t>Service end length</t>
  </si>
  <si>
    <t>Hazard end length</t>
  </si>
  <si>
    <t>Width above penthouse</t>
  </si>
  <si>
    <t>Floor width main</t>
  </si>
  <si>
    <t>Floor width tambour</t>
  </si>
  <si>
    <t>Tambour face length</t>
  </si>
  <si>
    <t>Tambour edge to grille wall</t>
  </si>
  <si>
    <r>
      <t xml:space="preserve">Tambour angle </t>
    </r>
    <r>
      <rPr>
        <sz val="12"/>
        <color theme="1"/>
        <rFont val="Calibri"/>
        <family val="2"/>
        <scheme val="minor"/>
      </rPr>
      <t>(degrees)</t>
    </r>
  </si>
  <si>
    <t>Penthouse width - avg.</t>
  </si>
  <si>
    <r>
      <t xml:space="preserve">Penthouse angle - avg. </t>
    </r>
    <r>
      <rPr>
        <sz val="12"/>
        <color theme="1"/>
        <rFont val="Calibri"/>
        <family val="2"/>
        <scheme val="minor"/>
      </rPr>
      <t>(degrees)</t>
    </r>
  </si>
  <si>
    <t>Top of Bandeau to floor (Penthouse Height)</t>
  </si>
  <si>
    <r>
      <t xml:space="preserve">Bandeau thickness </t>
    </r>
    <r>
      <rPr>
        <sz val="12"/>
        <color theme="1"/>
        <rFont val="Calibri"/>
        <family val="2"/>
        <scheme val="minor"/>
      </rPr>
      <t>(cm)</t>
    </r>
  </si>
  <si>
    <t>Gallery height</t>
  </si>
  <si>
    <r>
      <t xml:space="preserve">Gallery total area </t>
    </r>
    <r>
      <rPr>
        <sz val="12"/>
        <color theme="1"/>
        <rFont val="Calibri"/>
        <family val="2"/>
        <scheme val="minor"/>
      </rPr>
      <t>(m^2)</t>
    </r>
  </si>
  <si>
    <t xml:space="preserve">Hazard Gallery total area </t>
  </si>
  <si>
    <t>Dedans area</t>
  </si>
  <si>
    <t>Dedans area as % of back wall</t>
  </si>
  <si>
    <t xml:space="preserve">Grille area </t>
  </si>
  <si>
    <t>Winning gallery area</t>
  </si>
  <si>
    <t>Stroke area</t>
  </si>
  <si>
    <t>Battery wall thickness dedans/grille</t>
  </si>
  <si>
    <t>Side battery wall thickness</t>
  </si>
  <si>
    <t>Gallery ledge from floor</t>
  </si>
  <si>
    <t>Dedans Width</t>
  </si>
  <si>
    <t>Dedans to mainwall</t>
  </si>
  <si>
    <t>Dedans to service wall</t>
  </si>
  <si>
    <t>Grille width</t>
  </si>
  <si>
    <t>Grille height</t>
  </si>
  <si>
    <t>Last line to dedans wall</t>
  </si>
  <si>
    <t>Second line to dedans wall</t>
  </si>
  <si>
    <t>Door line to dedans wall</t>
  </si>
  <si>
    <t>First line to dedans wall</t>
  </si>
  <si>
    <t>Last reveal to dedans wall</t>
  </si>
  <si>
    <t>Second post to dedans wall</t>
  </si>
  <si>
    <t>Door post to dedans wall</t>
  </si>
  <si>
    <t>First post to dedans wall</t>
  </si>
  <si>
    <t>Line post to dedans wall</t>
  </si>
  <si>
    <t>Stroke line to back wall</t>
  </si>
  <si>
    <t>H second line to back wall</t>
  </si>
  <si>
    <t>H door line to back wall</t>
  </si>
  <si>
    <t>H first line to back wall</t>
  </si>
  <si>
    <t>WG reveal to grille wall</t>
  </si>
  <si>
    <t>H second post to grille wall</t>
  </si>
  <si>
    <t>H door post to grille wall</t>
  </si>
  <si>
    <t>H first post to grille wall</t>
  </si>
  <si>
    <t>H line post to grille wall</t>
  </si>
  <si>
    <r>
      <t xml:space="preserve">Penthouse width - dedans </t>
    </r>
    <r>
      <rPr>
        <sz val="12"/>
        <color theme="1"/>
        <rFont val="Calibri"/>
        <family val="2"/>
        <scheme val="minor"/>
      </rPr>
      <t>(diagonal)</t>
    </r>
  </si>
  <si>
    <r>
      <t xml:space="preserve">Penthouse width - main </t>
    </r>
    <r>
      <rPr>
        <sz val="12"/>
        <color theme="1"/>
        <rFont val="Calibri"/>
        <family val="2"/>
        <scheme val="minor"/>
      </rPr>
      <t>(diagonal)</t>
    </r>
  </si>
  <si>
    <r>
      <t xml:space="preserve">Penthouse width - grille </t>
    </r>
    <r>
      <rPr>
        <sz val="12"/>
        <color theme="1"/>
        <rFont val="Calibri"/>
        <family val="2"/>
        <scheme val="minor"/>
      </rPr>
      <t>(diagonal)</t>
    </r>
  </si>
  <si>
    <t>Penthouse width  - dedans</t>
  </si>
  <si>
    <t>Penthouse width - main</t>
  </si>
  <si>
    <t xml:space="preserve">Penthouse width - grille </t>
  </si>
  <si>
    <r>
      <t xml:space="preserve">Penthouse angle - dedans </t>
    </r>
    <r>
      <rPr>
        <sz val="12"/>
        <color theme="1"/>
        <rFont val="Calibri"/>
        <family val="2"/>
        <scheme val="minor"/>
      </rPr>
      <t>(degrees)</t>
    </r>
  </si>
  <si>
    <r>
      <t xml:space="preserve">Penthouse angle - main </t>
    </r>
    <r>
      <rPr>
        <sz val="12"/>
        <color theme="1"/>
        <rFont val="Calibri"/>
        <family val="2"/>
        <scheme val="minor"/>
      </rPr>
      <t>(degrees)</t>
    </r>
  </si>
  <si>
    <r>
      <t xml:space="preserve">Penthouse angle - grille </t>
    </r>
    <r>
      <rPr>
        <sz val="12"/>
        <color theme="1"/>
        <rFont val="Calibri"/>
        <family val="2"/>
        <scheme val="minor"/>
      </rPr>
      <t>(degrees)</t>
    </r>
  </si>
  <si>
    <t>Bandeau material</t>
  </si>
  <si>
    <t>Roof clearance centre</t>
  </si>
  <si>
    <t>Roof clearance main wall</t>
  </si>
  <si>
    <t>Roof clearance service wall</t>
  </si>
  <si>
    <t>Reveal taper</t>
  </si>
  <si>
    <t>Ledge material and taper</t>
  </si>
  <si>
    <t>Lighting type</t>
  </si>
  <si>
    <t>Light fitting detail</t>
  </si>
  <si>
    <t>Switching and controls</t>
  </si>
  <si>
    <t>Net adjustment mechanism</t>
  </si>
  <si>
    <t>Net securing method main wall</t>
  </si>
  <si>
    <t>Net post position relative to court</t>
  </si>
  <si>
    <t>Markers box material</t>
  </si>
  <si>
    <t>Floor finish</t>
  </si>
  <si>
    <t>Wall finish</t>
  </si>
  <si>
    <r>
      <t xml:space="preserve">Line thickness </t>
    </r>
    <r>
      <rPr>
        <sz val="10"/>
        <rFont val="Verdana"/>
        <family val="2"/>
      </rPr>
      <t>(millimetres)</t>
    </r>
  </si>
  <si>
    <t>Is there yard better than second line</t>
  </si>
  <si>
    <t>Viewing capacity</t>
  </si>
  <si>
    <t>Romsey</t>
  </si>
  <si>
    <t>?</t>
  </si>
  <si>
    <t>Timber</t>
  </si>
  <si>
    <t>Yes</t>
  </si>
  <si>
    <t>Fluorescent</t>
  </si>
  <si>
    <t>T5</t>
  </si>
  <si>
    <t>Simple</t>
  </si>
  <si>
    <t>Shackle screw</t>
  </si>
  <si>
    <t>Shackle</t>
  </si>
  <si>
    <t>Recessed</t>
  </si>
  <si>
    <t>Netting</t>
  </si>
  <si>
    <t>Painted PF</t>
  </si>
  <si>
    <t>Painted panels</t>
  </si>
  <si>
    <t>c300</t>
  </si>
  <si>
    <t>Bridport</t>
  </si>
  <si>
    <t>LED</t>
  </si>
  <si>
    <t>Round</t>
  </si>
  <si>
    <t>Hole pull tie off</t>
  </si>
  <si>
    <t>Sunken eye</t>
  </si>
  <si>
    <t>Painted</t>
  </si>
  <si>
    <t>c120</t>
  </si>
  <si>
    <t>Prested Glass</t>
  </si>
  <si>
    <t>Eye out</t>
  </si>
  <si>
    <t>Slight recess</t>
  </si>
  <si>
    <t>Block and netting</t>
  </si>
  <si>
    <t>N/A</t>
  </si>
  <si>
    <t>No</t>
  </si>
  <si>
    <t>c250</t>
  </si>
  <si>
    <t>Royal Tennis Court</t>
  </si>
  <si>
    <t>Oblong uplights</t>
  </si>
  <si>
    <t>Dolly and ratchet</t>
  </si>
  <si>
    <t>Surface eye</t>
  </si>
  <si>
    <t>Painted slabs</t>
  </si>
  <si>
    <t>Manganese oxide</t>
  </si>
  <si>
    <t>c200</t>
  </si>
  <si>
    <t>Hobart</t>
  </si>
  <si>
    <t>Round sunken</t>
  </si>
  <si>
    <t>Relay switch</t>
  </si>
  <si>
    <t>Rack and pinion</t>
  </si>
  <si>
    <t>Level</t>
  </si>
  <si>
    <t>Nettting</t>
  </si>
  <si>
    <t>Stained concrete</t>
  </si>
  <si>
    <t>Painted render</t>
  </si>
  <si>
    <t>Canford</t>
  </si>
  <si>
    <t>Painted timber</t>
  </si>
  <si>
    <t xml:space="preserve">Yes </t>
  </si>
  <si>
    <t>Timber - no</t>
  </si>
  <si>
    <t xml:space="preserve">LED </t>
  </si>
  <si>
    <t>Bulb in reflector</t>
  </si>
  <si>
    <t>Automatic</t>
  </si>
  <si>
    <t>Ratchet built in to post</t>
  </si>
  <si>
    <t xml:space="preserve">Netting </t>
  </si>
  <si>
    <t>Bickley oxblood</t>
  </si>
  <si>
    <t>Mangenese oxide</t>
  </si>
  <si>
    <t>Lakewood</t>
  </si>
  <si>
    <t>Stone</t>
  </si>
  <si>
    <t>Sodium</t>
  </si>
  <si>
    <t>4 x round</t>
  </si>
  <si>
    <t>Bickley manganese</t>
  </si>
  <si>
    <t>Manchester</t>
  </si>
  <si>
    <t>yes</t>
  </si>
  <si>
    <t>Black manganese</t>
  </si>
  <si>
    <t>Newmarket</t>
  </si>
  <si>
    <t>Dialight</t>
  </si>
  <si>
    <t>Dolly and tie</t>
  </si>
  <si>
    <t>Hook out</t>
  </si>
  <si>
    <t>Bickley manganese o</t>
  </si>
  <si>
    <t>c100</t>
  </si>
  <si>
    <t>Melbourne North</t>
  </si>
  <si>
    <t>Concrete</t>
  </si>
  <si>
    <t>Round open</t>
  </si>
  <si>
    <t>Net</t>
  </si>
  <si>
    <t>Dyed red concrete</t>
  </si>
  <si>
    <t>Painted concrete</t>
  </si>
  <si>
    <t>Fairlawne</t>
  </si>
  <si>
    <t>Metal hallide</t>
  </si>
  <si>
    <t>Oblong box</t>
  </si>
  <si>
    <t>Pully and tie off</t>
  </si>
  <si>
    <t>Weld mesh</t>
  </si>
  <si>
    <t>Screed</t>
  </si>
  <si>
    <t>Oratory</t>
  </si>
  <si>
    <t>1998?</t>
  </si>
  <si>
    <t>T5 4x600mm</t>
  </si>
  <si>
    <t>Plate on wall</t>
  </si>
  <si>
    <t>Set back</t>
  </si>
  <si>
    <t>Tile</t>
  </si>
  <si>
    <t>Armourcoat</t>
  </si>
  <si>
    <t>Seacourt</t>
  </si>
  <si>
    <t>Varnished oak</t>
  </si>
  <si>
    <t>Single relay</t>
  </si>
  <si>
    <t>Bickley manganese oxide</t>
  </si>
  <si>
    <t xml:space="preserve">No </t>
  </si>
  <si>
    <t>c130</t>
  </si>
  <si>
    <t>Holyport</t>
  </si>
  <si>
    <t>wood/yes</t>
  </si>
  <si>
    <t>motion dimming</t>
  </si>
  <si>
    <t>Ratchet</t>
  </si>
  <si>
    <t>Paint</t>
  </si>
  <si>
    <t>Radley</t>
  </si>
  <si>
    <t>T5 2x1800</t>
  </si>
  <si>
    <t>Dolley and tie</t>
  </si>
  <si>
    <t>Post in wall</t>
  </si>
  <si>
    <t>Render</t>
  </si>
  <si>
    <t>c135</t>
  </si>
  <si>
    <t>Melbourne South</t>
  </si>
  <si>
    <t>Middlesex University</t>
  </si>
  <si>
    <t>Armacoat</t>
  </si>
  <si>
    <t>Partial</t>
  </si>
  <si>
    <t>Bristol</t>
  </si>
  <si>
    <t>Timber (ply)</t>
  </si>
  <si>
    <t xml:space="preserve">Timber  </t>
  </si>
  <si>
    <t>Linear</t>
  </si>
  <si>
    <t>Hidden panel</t>
  </si>
  <si>
    <t>Render and paint</t>
  </si>
  <si>
    <t>c160</t>
  </si>
  <si>
    <t xml:space="preserve">New York East </t>
  </si>
  <si>
    <t>Round shade</t>
  </si>
  <si>
    <t>Big wing nut</t>
  </si>
  <si>
    <t>c240</t>
  </si>
  <si>
    <t>Hatfield House</t>
  </si>
  <si>
    <t>Led</t>
  </si>
  <si>
    <t>Strip</t>
  </si>
  <si>
    <t>Pulley and tie off</t>
  </si>
  <si>
    <t>Tortoise shell slabs</t>
  </si>
  <si>
    <t>New York West</t>
  </si>
  <si>
    <t>Boston</t>
  </si>
  <si>
    <t>Long Uplight</t>
  </si>
  <si>
    <t>Pulley wheel</t>
  </si>
  <si>
    <t>Ballarat</t>
  </si>
  <si>
    <t>Round '23</t>
  </si>
  <si>
    <t>Plate &amp; hook</t>
  </si>
  <si>
    <t>Aiken</t>
  </si>
  <si>
    <t xml:space="preserve">Timber </t>
  </si>
  <si>
    <t>Bickley manganes</t>
  </si>
  <si>
    <t>Moreton Morell</t>
  </si>
  <si>
    <t>New concrete red 2021</t>
  </si>
  <si>
    <t>Philadelphia</t>
  </si>
  <si>
    <t>Queen's East</t>
  </si>
  <si>
    <t>T5 1200mm</t>
  </si>
  <si>
    <t>App/relay</t>
  </si>
  <si>
    <t>Timber and netting</t>
  </si>
  <si>
    <t xml:space="preserve">Paint </t>
  </si>
  <si>
    <t>Petworth</t>
  </si>
  <si>
    <t>Dialight round</t>
  </si>
  <si>
    <t>Course Ratchet</t>
  </si>
  <si>
    <t>Flush hook</t>
  </si>
  <si>
    <t>Black (manganese)</t>
  </si>
  <si>
    <t>Leamington</t>
  </si>
  <si>
    <t>Oak - no</t>
  </si>
  <si>
    <t>Round recessed</t>
  </si>
  <si>
    <t>Washington New</t>
  </si>
  <si>
    <t>*56.0</t>
  </si>
  <si>
    <t>Uplight square</t>
  </si>
  <si>
    <t>Built in frame</t>
  </si>
  <si>
    <t>None</t>
  </si>
  <si>
    <t>Armour coat</t>
  </si>
  <si>
    <t>Washington Old</t>
  </si>
  <si>
    <t>Halogen</t>
  </si>
  <si>
    <t>Hook on glass</t>
  </si>
  <si>
    <t>Surface</t>
  </si>
  <si>
    <t>Newport</t>
  </si>
  <si>
    <t>Plastic</t>
  </si>
  <si>
    <t>Tuxedo Park</t>
  </si>
  <si>
    <t xml:space="preserve">6x4' units </t>
  </si>
  <si>
    <t>Simple timer</t>
  </si>
  <si>
    <t>Bickley brown</t>
  </si>
  <si>
    <t>Bickley black/brown</t>
  </si>
  <si>
    <t>Queen's West</t>
  </si>
  <si>
    <t>Cambridge Green</t>
  </si>
  <si>
    <t>Stone - yes</t>
  </si>
  <si>
    <t xml:space="preserve">Black </t>
  </si>
  <si>
    <t>Cambridge Blue</t>
  </si>
  <si>
    <t xml:space="preserve">Painted   </t>
  </si>
  <si>
    <t>c140</t>
  </si>
  <si>
    <t>Prested Two</t>
  </si>
  <si>
    <t>Oxford</t>
  </si>
  <si>
    <t>Lug in wall</t>
  </si>
  <si>
    <t>Black grouted stone bloocks</t>
  </si>
  <si>
    <t>Bordeaux</t>
  </si>
  <si>
    <t>Oak</t>
  </si>
  <si>
    <t>Pulley and screw</t>
  </si>
  <si>
    <t>Sand Valley</t>
  </si>
  <si>
    <t>Wellington College</t>
  </si>
  <si>
    <t>Paris</t>
  </si>
  <si>
    <t>Falkland Palace</t>
  </si>
  <si>
    <t>Fontainebleau</t>
  </si>
  <si>
    <t>Chicago</t>
  </si>
  <si>
    <t>Greentree</t>
  </si>
  <si>
    <t>Hardwick</t>
  </si>
  <si>
    <t>Jesmond Dene</t>
  </si>
  <si>
    <t>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</si>
</sst>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" fillId="0" borderId="0"/>
  </cellStyleXfs>
  <cellXfs count="80">
    <xf numFmtId="0" fontId="0" fillId="0" borderId="0" xfId="0"/>
    <xf numFmtId="0" fontId="3" fillId="12" borderId="0" xfId="12" applyFont="1" applyFill="1" applyAlignment="1">
      <alignment horizontal="left" vertical="center" wrapText="1"/>
    </xf>
    <xf numFmtId="0" fontId="6" fillId="11" borderId="1" xfId="11" applyFont="1" applyBorder="1" applyAlignment="1">
      <alignment textRotation="45"/>
    </xf>
    <xf numFmtId="0" fontId="6" fillId="7" borderId="2" xfId="7" applyFont="1" applyBorder="1" applyAlignment="1">
      <alignment textRotation="45"/>
    </xf>
    <xf numFmtId="2" fontId="6" fillId="7" borderId="2" xfId="7" applyNumberFormat="1" applyFont="1" applyBorder="1" applyAlignment="1">
      <alignment textRotation="45"/>
    </xf>
    <xf numFmtId="0" fontId="6" fillId="9" borderId="2" xfId="9" applyFont="1" applyBorder="1" applyAlignment="1">
      <alignment textRotation="45"/>
    </xf>
    <xf numFmtId="2" fontId="6" fillId="9" borderId="2" xfId="9" applyNumberFormat="1" applyFont="1" applyBorder="1" applyAlignment="1">
      <alignment textRotation="45"/>
    </xf>
    <xf numFmtId="2" fontId="6" fillId="4" borderId="2" xfId="4" applyNumberFormat="1" applyFont="1" applyBorder="1" applyAlignment="1">
      <alignment textRotation="45"/>
    </xf>
    <xf numFmtId="0" fontId="6" fillId="4" borderId="2" xfId="4" applyFont="1" applyBorder="1" applyAlignment="1">
      <alignment textRotation="45"/>
    </xf>
    <xf numFmtId="0" fontId="6" fillId="8" borderId="2" xfId="8" applyFont="1" applyBorder="1" applyAlignment="1">
      <alignment textRotation="45"/>
    </xf>
    <xf numFmtId="164" fontId="6" fillId="8" borderId="2" xfId="8" applyNumberFormat="1" applyFont="1" applyBorder="1" applyAlignment="1">
      <alignment textRotation="45"/>
    </xf>
    <xf numFmtId="165" fontId="6" fillId="2" borderId="2" xfId="2" applyNumberFormat="1" applyFont="1" applyBorder="1" applyAlignment="1">
      <alignment textRotation="45"/>
    </xf>
    <xf numFmtId="2" fontId="6" fillId="2" borderId="2" xfId="2" applyNumberFormat="1" applyFont="1" applyBorder="1" applyAlignment="1">
      <alignment textRotation="45"/>
    </xf>
    <xf numFmtId="165" fontId="6" fillId="4" borderId="2" xfId="4" applyNumberFormat="1" applyFont="1" applyBorder="1" applyAlignment="1">
      <alignment textRotation="45"/>
    </xf>
    <xf numFmtId="2" fontId="6" fillId="6" borderId="2" xfId="6" applyNumberFormat="1" applyFont="1" applyBorder="1" applyAlignment="1">
      <alignment textRotation="45"/>
    </xf>
    <xf numFmtId="2" fontId="5" fillId="10" borderId="2" xfId="10" applyNumberFormat="1" applyBorder="1" applyAlignment="1">
      <alignment textRotation="45"/>
    </xf>
    <xf numFmtId="2" fontId="5" fillId="11" borderId="2" xfId="11" applyNumberFormat="1" applyBorder="1" applyAlignment="1">
      <alignment textRotation="45"/>
    </xf>
    <xf numFmtId="0" fontId="6" fillId="3" borderId="2" xfId="3" applyFont="1" applyBorder="1" applyAlignment="1">
      <alignment textRotation="45"/>
    </xf>
    <xf numFmtId="0" fontId="6" fillId="5" borderId="2" xfId="5" applyFont="1" applyBorder="1" applyAlignment="1">
      <alignment textRotation="45"/>
    </xf>
    <xf numFmtId="0" fontId="7" fillId="0" borderId="2" xfId="12" applyFont="1" applyBorder="1" applyAlignment="1">
      <alignment textRotation="45"/>
    </xf>
    <xf numFmtId="0" fontId="3" fillId="12" borderId="1" xfId="12" applyFont="1" applyFill="1" applyBorder="1" applyAlignment="1">
      <alignment horizontal="left"/>
    </xf>
    <xf numFmtId="0" fontId="5" fillId="11" borderId="1" xfId="11" applyBorder="1"/>
    <xf numFmtId="2" fontId="5" fillId="7" borderId="1" xfId="7" applyNumberFormat="1" applyBorder="1" applyAlignment="1">
      <alignment horizontal="right"/>
    </xf>
    <xf numFmtId="2" fontId="5" fillId="9" borderId="1" xfId="9" applyNumberFormat="1" applyBorder="1" applyAlignment="1">
      <alignment horizontal="right"/>
    </xf>
    <xf numFmtId="2" fontId="5" fillId="4" borderId="1" xfId="4" applyNumberFormat="1" applyBorder="1" applyAlignment="1">
      <alignment horizontal="right"/>
    </xf>
    <xf numFmtId="2" fontId="5" fillId="8" borderId="1" xfId="8" applyNumberFormat="1" applyBorder="1"/>
    <xf numFmtId="2" fontId="5" fillId="8" borderId="1" xfId="8" applyNumberFormat="1" applyBorder="1" applyAlignment="1">
      <alignment horizontal="right"/>
    </xf>
    <xf numFmtId="2" fontId="5" fillId="9" borderId="1" xfId="9" applyNumberFormat="1" applyBorder="1"/>
    <xf numFmtId="164" fontId="5" fillId="9" borderId="1" xfId="9" applyNumberFormat="1" applyBorder="1"/>
    <xf numFmtId="2" fontId="5" fillId="2" borderId="1" xfId="2" applyNumberFormat="1" applyBorder="1" applyAlignment="1">
      <alignment horizontal="right"/>
    </xf>
    <xf numFmtId="2" fontId="5" fillId="6" borderId="1" xfId="6" applyNumberFormat="1" applyBorder="1" applyAlignment="1">
      <alignment horizontal="right"/>
    </xf>
    <xf numFmtId="2" fontId="5" fillId="10" borderId="1" xfId="10" applyNumberFormat="1" applyBorder="1" applyAlignment="1">
      <alignment horizontal="right"/>
    </xf>
    <xf numFmtId="2" fontId="5" fillId="11" borderId="1" xfId="11" applyNumberFormat="1" applyBorder="1" applyAlignment="1">
      <alignment horizontal="right"/>
    </xf>
    <xf numFmtId="2" fontId="5" fillId="3" borderId="1" xfId="3" applyNumberFormat="1" applyBorder="1" applyAlignment="1">
      <alignment horizontal="right"/>
    </xf>
    <xf numFmtId="2" fontId="5" fillId="5" borderId="1" xfId="5" applyNumberFormat="1" applyBorder="1" applyAlignment="1">
      <alignment horizontal="right"/>
    </xf>
    <xf numFmtId="0" fontId="5" fillId="5" borderId="1" xfId="5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5" fillId="5" borderId="1" xfId="5" applyBorder="1" applyAlignment="1">
      <alignment horizontal="left" vertical="center"/>
    </xf>
    <xf numFmtId="0" fontId="5" fillId="5" borderId="1" xfId="5" applyBorder="1" applyAlignment="1">
      <alignment horizontal="left" wrapText="1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1" xfId="12" applyFont="1" applyBorder="1" applyAlignment="1">
      <alignment horizontal="left" vertical="center"/>
    </xf>
    <xf numFmtId="0" fontId="5" fillId="5" borderId="1" xfId="5" applyNumberFormat="1" applyBorder="1" applyAlignment="1">
      <alignment horizontal="left" wrapText="1"/>
    </xf>
    <xf numFmtId="0" fontId="8" fillId="0" borderId="1" xfId="1" applyNumberFormat="1" applyFont="1" applyBorder="1" applyAlignment="1">
      <alignment horizontal="left" vertical="center"/>
    </xf>
    <xf numFmtId="0" fontId="8" fillId="0" borderId="1" xfId="1" applyNumberFormat="1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right"/>
    </xf>
    <xf numFmtId="0" fontId="9" fillId="0" borderId="1" xfId="1" applyNumberFormat="1" applyFont="1" applyBorder="1" applyAlignment="1">
      <alignment horizontal="right"/>
    </xf>
    <xf numFmtId="0" fontId="9" fillId="0" borderId="1" xfId="12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left" vertical="center"/>
    </xf>
    <xf numFmtId="2" fontId="5" fillId="2" borderId="1" xfId="2" applyNumberFormat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left" vertical="center" wrapText="1"/>
    </xf>
    <xf numFmtId="0" fontId="5" fillId="11" borderId="1" xfId="11" applyBorder="1" applyAlignment="1">
      <alignment horizontal="right"/>
    </xf>
    <xf numFmtId="0" fontId="9" fillId="0" borderId="1" xfId="1" applyNumberFormat="1" applyFont="1" applyBorder="1" applyAlignment="1">
      <alignment horizontal="left" vertical="center" wrapText="1"/>
    </xf>
    <xf numFmtId="0" fontId="9" fillId="13" borderId="1" xfId="1" applyNumberFormat="1" applyFont="1" applyFill="1" applyBorder="1" applyAlignment="1">
      <alignment horizontal="right"/>
    </xf>
    <xf numFmtId="0" fontId="5" fillId="5" borderId="1" xfId="5" applyNumberForma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12" applyFont="1" applyBorder="1" applyAlignment="1">
      <alignment horizontal="right"/>
    </xf>
    <xf numFmtId="0" fontId="5" fillId="5" borderId="1" xfId="5" applyBorder="1" applyAlignment="1">
      <alignment horizontal="left"/>
    </xf>
    <xf numFmtId="0" fontId="5" fillId="7" borderId="1" xfId="7" applyBorder="1"/>
    <xf numFmtId="0" fontId="5" fillId="9" borderId="1" xfId="9" applyBorder="1"/>
    <xf numFmtId="2" fontId="5" fillId="4" borderId="1" xfId="4" applyNumberFormat="1" applyBorder="1"/>
    <xf numFmtId="0" fontId="5" fillId="8" borderId="1" xfId="8" applyBorder="1"/>
    <xf numFmtId="2" fontId="5" fillId="2" borderId="1" xfId="2" applyNumberFormat="1" applyBorder="1"/>
    <xf numFmtId="2" fontId="5" fillId="7" borderId="1" xfId="7" applyNumberFormat="1" applyBorder="1"/>
    <xf numFmtId="2" fontId="5" fillId="6" borderId="1" xfId="6" applyNumberFormat="1" applyBorder="1"/>
    <xf numFmtId="2" fontId="5" fillId="10" borderId="1" xfId="10" applyNumberFormat="1" applyBorder="1"/>
    <xf numFmtId="165" fontId="5" fillId="10" borderId="1" xfId="10" applyNumberFormat="1" applyBorder="1"/>
    <xf numFmtId="165" fontId="5" fillId="11" borderId="1" xfId="11" applyNumberFormat="1" applyBorder="1"/>
    <xf numFmtId="0" fontId="5" fillId="3" borderId="1" xfId="3" applyBorder="1"/>
    <xf numFmtId="0" fontId="5" fillId="4" borderId="1" xfId="4" applyBorder="1"/>
    <xf numFmtId="0" fontId="5" fillId="5" borderId="1" xfId="5" applyBorder="1"/>
    <xf numFmtId="0" fontId="5" fillId="2" borderId="1" xfId="2" applyBorder="1"/>
    <xf numFmtId="0" fontId="0" fillId="0" borderId="1" xfId="0" applyBorder="1"/>
    <xf numFmtId="0" fontId="5" fillId="2" borderId="1" xfId="2" applyBorder="1" applyAlignment="1">
      <alignment wrapText="1"/>
    </xf>
    <xf numFmtId="0" fontId="5" fillId="2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3">
    <cellStyle name="20% - Accent2" xfId="3" builtinId="34"/>
    <cellStyle name="20% - Accent3" xfId="6" builtinId="38"/>
    <cellStyle name="20% - Accent4" xfId="8" builtinId="42"/>
    <cellStyle name="20% - Accent5" xfId="9" builtinId="46"/>
    <cellStyle name="20% - Accent6" xfId="10" builtinId="50"/>
    <cellStyle name="40% - Accent1" xfId="2" builtinId="31"/>
    <cellStyle name="40% - Accent2" xfId="4" builtinId="35"/>
    <cellStyle name="40% - Accent3" xfId="7" builtinId="39"/>
    <cellStyle name="40% - Accent6" xfId="11" builtinId="51"/>
    <cellStyle name="60% - Accent2" xfId="5" builtinId="36"/>
    <cellStyle name="Comma" xfId="1" builtinId="3"/>
    <cellStyle name="Normal" xfId="0" builtinId="0"/>
    <cellStyle name="Normal 2" xfId="12" xr:uid="{8461C6CE-9097-44C4-8285-D3F2861BC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E9C7-5AB7-461F-A084-B8370EB91E81}">
  <dimension ref="A1:BY50"/>
  <sheetViews>
    <sheetView tabSelected="1" zoomScale="93" workbookViewId="0">
      <selection activeCell="B24" sqref="B24"/>
    </sheetView>
  </sheetViews>
  <sheetFormatPr defaultColWidth="11.5546875" defaultRowHeight="14.4" x14ac:dyDescent="0.3"/>
  <cols>
    <col min="1" max="1" width="28.33203125" customWidth="1"/>
    <col min="64" max="64" width="5.109375" bestFit="1" customWidth="1"/>
    <col min="65" max="65" width="12.33203125" bestFit="1" customWidth="1"/>
    <col min="66" max="66" width="13" bestFit="1" customWidth="1"/>
    <col min="67" max="67" width="16.44140625" bestFit="1" customWidth="1"/>
    <col min="68" max="68" width="16.6640625" bestFit="1" customWidth="1"/>
    <col min="69" max="69" width="22.77734375" bestFit="1" customWidth="1"/>
    <col min="70" max="70" width="14.44140625" bestFit="1" customWidth="1"/>
    <col min="71" max="71" width="13.33203125" bestFit="1" customWidth="1"/>
    <col min="72" max="72" width="19.33203125" bestFit="1" customWidth="1"/>
    <col min="73" max="73" width="23.44140625" bestFit="1" customWidth="1"/>
    <col min="74" max="74" width="28.44140625" bestFit="1" customWidth="1"/>
    <col min="75" max="75" width="12.77734375" bestFit="1" customWidth="1"/>
    <col min="76" max="76" width="7.109375" bestFit="1" customWidth="1"/>
    <col min="77" max="77" width="5.6640625" bestFit="1" customWidth="1"/>
  </cols>
  <sheetData>
    <row r="1" spans="1:77" ht="170.4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0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11" t="s">
        <v>24</v>
      </c>
      <c r="Z1" s="11" t="s">
        <v>25</v>
      </c>
      <c r="AA1" s="12" t="s">
        <v>26</v>
      </c>
      <c r="AB1" s="7" t="s">
        <v>27</v>
      </c>
      <c r="AC1" s="7" t="s">
        <v>28</v>
      </c>
      <c r="AD1" s="7" t="s">
        <v>29</v>
      </c>
      <c r="AE1" s="13" t="s">
        <v>30</v>
      </c>
      <c r="AF1" s="13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5" t="s">
        <v>41</v>
      </c>
      <c r="AQ1" s="15" t="s">
        <v>42</v>
      </c>
      <c r="AR1" s="15" t="s">
        <v>43</v>
      </c>
      <c r="AS1" s="15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7" t="s">
        <v>50</v>
      </c>
      <c r="AZ1" s="17" t="s">
        <v>51</v>
      </c>
      <c r="BA1" s="17" t="s">
        <v>52</v>
      </c>
      <c r="BB1" s="8" t="s">
        <v>53</v>
      </c>
      <c r="BC1" s="8" t="s">
        <v>54</v>
      </c>
      <c r="BD1" s="8" t="s">
        <v>55</v>
      </c>
      <c r="BE1" s="18" t="s">
        <v>56</v>
      </c>
      <c r="BF1" s="18" t="s">
        <v>57</v>
      </c>
      <c r="BG1" s="18" t="s">
        <v>58</v>
      </c>
      <c r="BH1" s="18" t="s">
        <v>59</v>
      </c>
      <c r="BI1" s="12" t="s">
        <v>60</v>
      </c>
      <c r="BJ1" s="12" t="s">
        <v>61</v>
      </c>
      <c r="BK1" s="12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9" t="s">
        <v>71</v>
      </c>
      <c r="BU1" s="19" t="s">
        <v>72</v>
      </c>
      <c r="BV1" s="19" t="s">
        <v>73</v>
      </c>
      <c r="BW1" s="19" t="s">
        <v>74</v>
      </c>
      <c r="BX1" s="19" t="s">
        <v>75</v>
      </c>
      <c r="BY1" s="19" t="s">
        <v>76</v>
      </c>
    </row>
    <row r="2" spans="1:77" ht="19.95" customHeight="1" x14ac:dyDescent="0.3">
      <c r="A2" s="20" t="s">
        <v>77</v>
      </c>
      <c r="B2" s="21" t="s">
        <v>78</v>
      </c>
      <c r="C2" s="22">
        <f t="shared" ref="C2:C50" si="0">D2+BB2+BD2</f>
        <v>35.894813540894816</v>
      </c>
      <c r="D2" s="22">
        <v>31.012</v>
      </c>
      <c r="E2" s="22">
        <v>15.525</v>
      </c>
      <c r="F2" s="22">
        <v>15.565</v>
      </c>
      <c r="G2" s="23">
        <f t="shared" ref="G2:G50" si="1">+H2+BC2</f>
        <v>11.732971279691661</v>
      </c>
      <c r="H2" s="23">
        <v>9.2680000000000007</v>
      </c>
      <c r="I2" s="23">
        <v>8.8230000000000004</v>
      </c>
      <c r="J2" s="24">
        <v>0.752</v>
      </c>
      <c r="K2" s="24">
        <v>4.9480000000000004</v>
      </c>
      <c r="L2" s="24">
        <v>54.3</v>
      </c>
      <c r="M2" s="25">
        <f t="shared" ref="M2:M50" si="2">(BB2+BC2+BD2)/3</f>
        <v>2.44926160686216</v>
      </c>
      <c r="N2" s="25">
        <f t="shared" ref="N2:N50" si="3">(BE2+BF2+BG2)/3</f>
        <v>23.333333333333332</v>
      </c>
      <c r="O2" s="26">
        <v>2.14</v>
      </c>
      <c r="P2" s="26">
        <v>8.5</v>
      </c>
      <c r="Q2" s="26">
        <f t="shared" ref="Q2:Q50" si="4">(O2-AA2-(P2/100))</f>
        <v>0.82700000000000018</v>
      </c>
      <c r="R2" s="27">
        <f t="shared" ref="R2:R50" si="5">(O2-AA2-(P2/100))*(E2-AK2)</f>
        <v>8.3419490000000014</v>
      </c>
      <c r="S2" s="27">
        <f t="shared" ref="S2:S50" si="6">(O2-AA2-(P2/100))*(F2-AT2)</f>
        <v>8.4486320000000017</v>
      </c>
      <c r="T2" s="28">
        <f t="shared" ref="T2:T50" si="7">(O2-AA2-(P2/100))*AB2</f>
        <v>4.9214770000000003</v>
      </c>
      <c r="U2" s="27">
        <f t="shared" ref="U2:U50" si="8">(T2/(O2*H2))*100</f>
        <v>24.813936204970169</v>
      </c>
      <c r="V2" s="28">
        <f t="shared" ref="V2:V50" si="9">AE2*AF2</f>
        <v>0.70204799999999989</v>
      </c>
      <c r="W2" s="28">
        <f t="shared" ref="W2:W50" si="10">(O2-AA2-(P2/100))*(AU2-AT2)</f>
        <v>2.4090510000000007</v>
      </c>
      <c r="X2" s="27">
        <f>(H2*AP2)-(K2*(H2-I2)+SQRT(J2^2-(H2-I2)^2))</f>
        <v>64.032755538106414</v>
      </c>
      <c r="Y2" s="29">
        <v>0.12</v>
      </c>
      <c r="Z2" s="29">
        <v>0.12</v>
      </c>
      <c r="AA2" s="29">
        <v>1.228</v>
      </c>
      <c r="AB2" s="24">
        <v>5.9509999999999996</v>
      </c>
      <c r="AC2" s="24">
        <v>1.5229999999999999</v>
      </c>
      <c r="AD2" s="24">
        <v>1.8129999999999999</v>
      </c>
      <c r="AE2" s="24">
        <v>0.85199999999999998</v>
      </c>
      <c r="AF2" s="24">
        <v>0.82399999999999995</v>
      </c>
      <c r="AG2" s="22">
        <v>6.9169999999999998</v>
      </c>
      <c r="AH2" s="22">
        <v>9.9269999999999996</v>
      </c>
      <c r="AI2" s="22">
        <v>11.849</v>
      </c>
      <c r="AJ2" s="22">
        <v>13.678000000000001</v>
      </c>
      <c r="AK2" s="30">
        <v>5.4379999999999997</v>
      </c>
      <c r="AL2" s="30">
        <v>8.4060000000000006</v>
      </c>
      <c r="AM2" s="30">
        <v>11.409000000000001</v>
      </c>
      <c r="AN2" s="30">
        <v>12.276999999999999</v>
      </c>
      <c r="AO2" s="30">
        <v>13.750999999999999</v>
      </c>
      <c r="AP2" s="31">
        <v>7.2119999999999997</v>
      </c>
      <c r="AQ2" s="31">
        <v>9.8439999999999994</v>
      </c>
      <c r="AR2" s="31">
        <v>11.773</v>
      </c>
      <c r="AS2" s="31">
        <v>13.446999999999999</v>
      </c>
      <c r="AT2" s="32">
        <v>5.3490000000000002</v>
      </c>
      <c r="AU2" s="32">
        <v>8.2620000000000005</v>
      </c>
      <c r="AV2" s="32">
        <v>11.241</v>
      </c>
      <c r="AW2" s="32">
        <v>12.115</v>
      </c>
      <c r="AX2" s="32">
        <v>13.61</v>
      </c>
      <c r="AY2" s="33">
        <v>2.649</v>
      </c>
      <c r="AZ2" s="33">
        <v>2.67</v>
      </c>
      <c r="BA2" s="33">
        <v>2.6840000000000002</v>
      </c>
      <c r="BB2" s="24">
        <v>2.4366071464052799</v>
      </c>
      <c r="BC2" s="24">
        <v>2.4649712796916599</v>
      </c>
      <c r="BD2" s="24">
        <v>2.4462063944895398</v>
      </c>
      <c r="BE2" s="34">
        <v>23.1</v>
      </c>
      <c r="BF2" s="34">
        <v>22.6</v>
      </c>
      <c r="BG2" s="34">
        <v>24.3</v>
      </c>
      <c r="BH2" s="35" t="s">
        <v>79</v>
      </c>
      <c r="BI2" s="29">
        <v>12.954000000000001</v>
      </c>
      <c r="BJ2" s="29">
        <v>8.7949999999999999</v>
      </c>
      <c r="BK2" s="29">
        <v>10.723000000000001</v>
      </c>
      <c r="BL2" s="36" t="s">
        <v>80</v>
      </c>
      <c r="BM2" s="36" t="s">
        <v>79</v>
      </c>
      <c r="BN2" s="36" t="s">
        <v>81</v>
      </c>
      <c r="BO2" s="36" t="s">
        <v>82</v>
      </c>
      <c r="BP2" s="36" t="s">
        <v>83</v>
      </c>
      <c r="BQ2" s="37" t="s">
        <v>84</v>
      </c>
      <c r="BR2" s="36" t="s">
        <v>85</v>
      </c>
      <c r="BS2" s="36" t="s">
        <v>86</v>
      </c>
      <c r="BT2" s="36" t="s">
        <v>87</v>
      </c>
      <c r="BU2" s="36" t="s">
        <v>88</v>
      </c>
      <c r="BV2" s="37" t="s">
        <v>89</v>
      </c>
      <c r="BW2" s="38">
        <v>49</v>
      </c>
      <c r="BX2" s="39" t="s">
        <v>80</v>
      </c>
      <c r="BY2" s="38" t="s">
        <v>90</v>
      </c>
    </row>
    <row r="3" spans="1:77" ht="19.95" customHeight="1" x14ac:dyDescent="0.3">
      <c r="A3" s="20" t="s">
        <v>91</v>
      </c>
      <c r="B3" s="21">
        <v>1884</v>
      </c>
      <c r="C3" s="22">
        <f t="shared" si="0"/>
        <v>33.925569410026952</v>
      </c>
      <c r="D3" s="22">
        <v>29.356000000000002</v>
      </c>
      <c r="E3" s="22">
        <v>14.456</v>
      </c>
      <c r="F3" s="22">
        <v>14.919</v>
      </c>
      <c r="G3" s="23">
        <f t="shared" si="1"/>
        <v>11.610050730121092</v>
      </c>
      <c r="H3" s="23">
        <v>9.3960000000000008</v>
      </c>
      <c r="I3" s="23">
        <v>8.9559999999999995</v>
      </c>
      <c r="J3" s="24">
        <v>0.753</v>
      </c>
      <c r="K3" s="24">
        <v>4.3860000000000001</v>
      </c>
      <c r="L3" s="24">
        <v>53.9</v>
      </c>
      <c r="M3" s="25">
        <f t="shared" si="2"/>
        <v>2.2612067133826801</v>
      </c>
      <c r="N3" s="25">
        <f t="shared" si="3"/>
        <v>21.666666666666668</v>
      </c>
      <c r="O3" s="26">
        <v>2.2029999999999998</v>
      </c>
      <c r="P3" s="26">
        <v>6.4</v>
      </c>
      <c r="Q3" s="26">
        <f t="shared" si="4"/>
        <v>0.99399999999999977</v>
      </c>
      <c r="R3" s="27">
        <f t="shared" si="5"/>
        <v>9.4479699999999962</v>
      </c>
      <c r="S3" s="27">
        <f t="shared" si="6"/>
        <v>9.4151679999999995</v>
      </c>
      <c r="T3" s="28">
        <f t="shared" si="7"/>
        <v>6.542507999999998</v>
      </c>
      <c r="U3" s="27">
        <f t="shared" si="8"/>
        <v>31.607253315895129</v>
      </c>
      <c r="V3" s="28">
        <f t="shared" si="9"/>
        <v>0.85583399999999998</v>
      </c>
      <c r="W3" s="28">
        <f t="shared" si="10"/>
        <v>2.7116319999999998</v>
      </c>
      <c r="X3" s="27">
        <f t="shared" ref="X3:X50" si="11">(H3*AP3)-(K3*(H3-I3)+SQRT(J3^2-(H3-I3)^2))</f>
        <v>61.831083991149981</v>
      </c>
      <c r="Y3" s="29">
        <v>0.38800000000000001</v>
      </c>
      <c r="Z3" s="29">
        <v>0.27500000000000002</v>
      </c>
      <c r="AA3" s="29">
        <v>1.145</v>
      </c>
      <c r="AB3" s="24">
        <v>6.5819999999999999</v>
      </c>
      <c r="AC3" s="24">
        <v>1.1659999999999999</v>
      </c>
      <c r="AD3" s="24">
        <v>1.679</v>
      </c>
      <c r="AE3" s="24">
        <v>0.86099999999999999</v>
      </c>
      <c r="AF3" s="24">
        <v>0.99399999999999999</v>
      </c>
      <c r="AG3" s="22">
        <v>6.4160000000000004</v>
      </c>
      <c r="AH3" s="22">
        <v>9.0850000000000009</v>
      </c>
      <c r="AI3" s="22">
        <v>11.042</v>
      </c>
      <c r="AJ3" s="22">
        <v>12.347</v>
      </c>
      <c r="AK3" s="30">
        <v>4.9509999999999996</v>
      </c>
      <c r="AL3" s="30">
        <v>7.6879999999999997</v>
      </c>
      <c r="AM3" s="30">
        <v>10.523999999999999</v>
      </c>
      <c r="AN3" s="30">
        <v>11.561</v>
      </c>
      <c r="AO3" s="30">
        <v>13.122</v>
      </c>
      <c r="AP3" s="31">
        <v>6.851</v>
      </c>
      <c r="AQ3" s="31">
        <v>9.5630000000000006</v>
      </c>
      <c r="AR3" s="31">
        <v>11.496</v>
      </c>
      <c r="AS3" s="31">
        <v>12.847</v>
      </c>
      <c r="AT3" s="32">
        <v>5.4470000000000001</v>
      </c>
      <c r="AU3" s="32">
        <v>8.1750000000000007</v>
      </c>
      <c r="AV3" s="32">
        <v>10.991</v>
      </c>
      <c r="AW3" s="32">
        <v>12.034000000000001</v>
      </c>
      <c r="AX3" s="32">
        <v>13.590999999999999</v>
      </c>
      <c r="AY3" s="33">
        <v>2.6640000000000001</v>
      </c>
      <c r="AZ3" s="33">
        <v>2.3780000000000001</v>
      </c>
      <c r="BA3" s="33">
        <v>2.2549999999999999</v>
      </c>
      <c r="BB3" s="24">
        <v>2.4969192200063999</v>
      </c>
      <c r="BC3" s="24">
        <v>2.2140507301210901</v>
      </c>
      <c r="BD3" s="24">
        <v>2.0726501900205498</v>
      </c>
      <c r="BE3" s="34">
        <v>20.399999999999999</v>
      </c>
      <c r="BF3" s="34">
        <v>21.4</v>
      </c>
      <c r="BG3" s="34">
        <v>23.2</v>
      </c>
      <c r="BH3" s="40" t="s">
        <v>79</v>
      </c>
      <c r="BI3" s="29">
        <v>9.1340000000000003</v>
      </c>
      <c r="BJ3" s="29">
        <v>9.1340000000000003</v>
      </c>
      <c r="BK3" s="29">
        <v>9.1340000000000003</v>
      </c>
      <c r="BL3" s="36" t="s">
        <v>80</v>
      </c>
      <c r="BM3" s="36" t="s">
        <v>79</v>
      </c>
      <c r="BN3" s="36" t="s">
        <v>92</v>
      </c>
      <c r="BO3" s="36" t="s">
        <v>93</v>
      </c>
      <c r="BP3" s="36" t="s">
        <v>83</v>
      </c>
      <c r="BQ3" s="37" t="s">
        <v>94</v>
      </c>
      <c r="BR3" s="37" t="s">
        <v>95</v>
      </c>
      <c r="BS3" s="36" t="s">
        <v>86</v>
      </c>
      <c r="BT3" s="36" t="s">
        <v>87</v>
      </c>
      <c r="BU3" s="36" t="s">
        <v>96</v>
      </c>
      <c r="BV3" s="36"/>
      <c r="BW3" s="38">
        <v>38</v>
      </c>
      <c r="BX3" s="38" t="s">
        <v>80</v>
      </c>
      <c r="BY3" s="38" t="s">
        <v>97</v>
      </c>
    </row>
    <row r="4" spans="1:77" ht="19.95" customHeight="1" x14ac:dyDescent="0.3">
      <c r="A4" s="20" t="s">
        <v>98</v>
      </c>
      <c r="B4" s="21">
        <v>1999</v>
      </c>
      <c r="C4" s="22">
        <f t="shared" si="0"/>
        <v>33.626543000687739</v>
      </c>
      <c r="D4" s="22">
        <v>29.574000000000002</v>
      </c>
      <c r="E4" s="22">
        <v>14.576000000000001</v>
      </c>
      <c r="F4" s="22">
        <v>15.025</v>
      </c>
      <c r="G4" s="23">
        <f t="shared" si="1"/>
        <v>11.65861836336215</v>
      </c>
      <c r="H4" s="23">
        <v>9.6020000000000003</v>
      </c>
      <c r="I4" s="23">
        <v>9.1560000000000006</v>
      </c>
      <c r="J4" s="24">
        <v>0.72099999999999997</v>
      </c>
      <c r="K4" s="24">
        <v>4.7729999999999997</v>
      </c>
      <c r="L4" s="24">
        <v>52.9</v>
      </c>
      <c r="M4" s="25">
        <f t="shared" si="2"/>
        <v>2.0363871213499634</v>
      </c>
      <c r="N4" s="25">
        <f t="shared" si="3"/>
        <v>28.100000000000005</v>
      </c>
      <c r="O4" s="26">
        <v>2.1520000000000001</v>
      </c>
      <c r="P4" s="26">
        <v>5.5</v>
      </c>
      <c r="Q4" s="26">
        <f t="shared" si="4"/>
        <v>0.92700000000000016</v>
      </c>
      <c r="R4" s="27">
        <f t="shared" si="5"/>
        <v>9.0020970000000027</v>
      </c>
      <c r="S4" s="27">
        <f t="shared" si="6"/>
        <v>8.8055730000000025</v>
      </c>
      <c r="T4" s="28">
        <f t="shared" si="7"/>
        <v>5.8651290000000014</v>
      </c>
      <c r="U4" s="27">
        <f t="shared" si="8"/>
        <v>28.384000119244057</v>
      </c>
      <c r="V4" s="28">
        <f t="shared" si="9"/>
        <v>0.92885400000000007</v>
      </c>
      <c r="W4" s="28">
        <f t="shared" si="10"/>
        <v>2.7420660000000008</v>
      </c>
      <c r="X4" s="27">
        <f t="shared" si="11"/>
        <v>61.138835572820739</v>
      </c>
      <c r="Y4" s="29">
        <v>0.12</v>
      </c>
      <c r="Z4" s="29">
        <v>0.12</v>
      </c>
      <c r="AA4" s="29">
        <v>1.17</v>
      </c>
      <c r="AB4" s="24">
        <v>6.327</v>
      </c>
      <c r="AC4" s="24">
        <v>1.5449999999999999</v>
      </c>
      <c r="AD4" s="24">
        <v>1.738</v>
      </c>
      <c r="AE4" s="24">
        <v>1.002</v>
      </c>
      <c r="AF4" s="24">
        <v>0.92700000000000005</v>
      </c>
      <c r="AG4" s="22">
        <v>6.3710000000000004</v>
      </c>
      <c r="AH4" s="22">
        <v>8.9809999999999999</v>
      </c>
      <c r="AI4" s="22">
        <v>10.691000000000001</v>
      </c>
      <c r="AJ4" s="22">
        <v>12.407999999999999</v>
      </c>
      <c r="AK4" s="30">
        <v>4.8650000000000002</v>
      </c>
      <c r="AL4" s="30">
        <v>7.9240000000000004</v>
      </c>
      <c r="AM4" s="30">
        <v>10.26</v>
      </c>
      <c r="AN4" s="30">
        <v>11.449</v>
      </c>
      <c r="AO4" s="30">
        <v>12.943</v>
      </c>
      <c r="AP4" s="31">
        <v>6.6479999999999997</v>
      </c>
      <c r="AQ4" s="31">
        <v>10.146000000000001</v>
      </c>
      <c r="AR4" s="31">
        <v>11.893000000000001</v>
      </c>
      <c r="AS4" s="31">
        <v>13.599</v>
      </c>
      <c r="AT4" s="32">
        <v>5.5259999999999998</v>
      </c>
      <c r="AU4" s="32">
        <v>8.484</v>
      </c>
      <c r="AV4" s="32">
        <v>10.926</v>
      </c>
      <c r="AW4" s="32">
        <v>11.996</v>
      </c>
      <c r="AX4" s="32">
        <v>13.747999999999999</v>
      </c>
      <c r="AY4" s="33">
        <v>2.3730000000000002</v>
      </c>
      <c r="AZ4" s="33">
        <v>2.3380000000000001</v>
      </c>
      <c r="BA4" s="33">
        <v>2.214</v>
      </c>
      <c r="BB4" s="24">
        <v>2.10868869309019</v>
      </c>
      <c r="BC4" s="24">
        <v>2.05661836336215</v>
      </c>
      <c r="BD4" s="24">
        <v>1.9438543075975501</v>
      </c>
      <c r="BE4" s="34">
        <v>27.3</v>
      </c>
      <c r="BF4" s="34">
        <v>28.4</v>
      </c>
      <c r="BG4" s="34">
        <v>28.6</v>
      </c>
      <c r="BH4" s="41" t="s">
        <v>79</v>
      </c>
      <c r="BI4" s="29"/>
      <c r="BJ4" s="29">
        <v>7.1180000000000003</v>
      </c>
      <c r="BK4" s="29">
        <v>8.5730000000000004</v>
      </c>
      <c r="BL4" s="42" t="s">
        <v>80</v>
      </c>
      <c r="BM4" s="36"/>
      <c r="BN4" s="43" t="s">
        <v>92</v>
      </c>
      <c r="BO4" s="36"/>
      <c r="BP4" s="43" t="s">
        <v>83</v>
      </c>
      <c r="BQ4" s="36"/>
      <c r="BR4" s="43" t="s">
        <v>99</v>
      </c>
      <c r="BS4" s="36" t="s">
        <v>100</v>
      </c>
      <c r="BT4" s="43" t="s">
        <v>101</v>
      </c>
      <c r="BU4" s="36" t="s">
        <v>96</v>
      </c>
      <c r="BV4" s="36" t="s">
        <v>96</v>
      </c>
      <c r="BW4" s="38" t="s">
        <v>102</v>
      </c>
      <c r="BX4" s="38" t="s">
        <v>103</v>
      </c>
      <c r="BY4" s="38" t="s">
        <v>104</v>
      </c>
    </row>
    <row r="5" spans="1:77" ht="19.95" customHeight="1" x14ac:dyDescent="0.3">
      <c r="A5" s="20" t="s">
        <v>105</v>
      </c>
      <c r="B5" s="21">
        <v>1626</v>
      </c>
      <c r="C5" s="22">
        <f t="shared" si="0"/>
        <v>33.862198145179988</v>
      </c>
      <c r="D5" s="22">
        <v>29.36</v>
      </c>
      <c r="E5" s="22">
        <v>14.712999999999999</v>
      </c>
      <c r="F5" s="22">
        <v>14.696</v>
      </c>
      <c r="G5" s="23">
        <f t="shared" si="1"/>
        <v>12.14692731208614</v>
      </c>
      <c r="H5" s="23">
        <v>9.8089999999999993</v>
      </c>
      <c r="I5" s="23">
        <v>9.3079999999999998</v>
      </c>
      <c r="J5" s="24">
        <v>0.81499999999999995</v>
      </c>
      <c r="K5" s="24">
        <v>4.2069999999999999</v>
      </c>
      <c r="L5" s="24">
        <v>52.7</v>
      </c>
      <c r="M5" s="25">
        <f t="shared" si="2"/>
        <v>2.28004181908871</v>
      </c>
      <c r="N5" s="25">
        <f t="shared" si="3"/>
        <v>22.433333333333334</v>
      </c>
      <c r="O5" s="26">
        <v>2.1589999999999998</v>
      </c>
      <c r="P5" s="26">
        <v>13</v>
      </c>
      <c r="Q5" s="26">
        <f t="shared" si="4"/>
        <v>0.95199999999999985</v>
      </c>
      <c r="R5" s="27">
        <f t="shared" si="5"/>
        <v>9.3657759999999985</v>
      </c>
      <c r="S5" s="27">
        <f t="shared" si="6"/>
        <v>9.337215999999998</v>
      </c>
      <c r="T5" s="28">
        <f t="shared" si="7"/>
        <v>6.5716559999999982</v>
      </c>
      <c r="U5" s="27">
        <f t="shared" si="8"/>
        <v>31.031119580844518</v>
      </c>
      <c r="V5" s="28">
        <f t="shared" si="9"/>
        <v>0.9091499999999999</v>
      </c>
      <c r="W5" s="28">
        <f t="shared" si="10"/>
        <v>2.6646480000000001</v>
      </c>
      <c r="X5" s="27">
        <f t="shared" si="11"/>
        <v>60.782360984929802</v>
      </c>
      <c r="Y5" s="29">
        <v>0.19700000000000001</v>
      </c>
      <c r="Z5" s="29">
        <v>0.26200000000000001</v>
      </c>
      <c r="AA5" s="29">
        <v>1.077</v>
      </c>
      <c r="AB5" s="24">
        <v>6.9029999999999996</v>
      </c>
      <c r="AC5" s="24">
        <v>1.3420000000000001</v>
      </c>
      <c r="AD5" s="24">
        <v>1.58</v>
      </c>
      <c r="AE5" s="24">
        <v>0.95699999999999996</v>
      </c>
      <c r="AF5" s="24">
        <v>0.95</v>
      </c>
      <c r="AG5" s="22">
        <v>6.43</v>
      </c>
      <c r="AH5" s="22">
        <v>9.1460000000000008</v>
      </c>
      <c r="AI5" s="22">
        <v>10.96</v>
      </c>
      <c r="AJ5" s="22">
        <v>12.903</v>
      </c>
      <c r="AK5" s="30">
        <v>4.875</v>
      </c>
      <c r="AL5" s="30">
        <v>7.6360000000000001</v>
      </c>
      <c r="AM5" s="30">
        <v>10.507</v>
      </c>
      <c r="AN5" s="30">
        <v>11.5</v>
      </c>
      <c r="AO5" s="30">
        <v>13.317</v>
      </c>
      <c r="AP5" s="31">
        <v>6.4770000000000003</v>
      </c>
      <c r="AQ5" s="31">
        <v>9.3000000000000007</v>
      </c>
      <c r="AR5" s="31">
        <v>10.962999999999999</v>
      </c>
      <c r="AS5" s="31">
        <v>12.957000000000001</v>
      </c>
      <c r="AT5" s="32">
        <v>4.8879999999999999</v>
      </c>
      <c r="AU5" s="32">
        <v>7.6870000000000003</v>
      </c>
      <c r="AV5" s="32">
        <v>10.507</v>
      </c>
      <c r="AW5" s="32">
        <v>11.497</v>
      </c>
      <c r="AX5" s="32">
        <v>13.363</v>
      </c>
      <c r="AY5" s="33">
        <v>2.4660000000000002</v>
      </c>
      <c r="AZ5" s="33">
        <v>2.5179999999999998</v>
      </c>
      <c r="BA5" s="33">
        <v>2.4159999999999999</v>
      </c>
      <c r="BB5" s="24">
        <v>2.2815671655393399</v>
      </c>
      <c r="BC5" s="24">
        <v>2.3379273120861401</v>
      </c>
      <c r="BD5" s="24">
        <v>2.2206309796406498</v>
      </c>
      <c r="BE5" s="34">
        <v>22.3</v>
      </c>
      <c r="BF5" s="34">
        <v>21.8</v>
      </c>
      <c r="BG5" s="34">
        <v>23.2</v>
      </c>
      <c r="BH5" s="35" t="s">
        <v>79</v>
      </c>
      <c r="BI5" s="29">
        <v>9.61</v>
      </c>
      <c r="BJ5" s="29">
        <v>9.61</v>
      </c>
      <c r="BK5" s="29">
        <v>9.61</v>
      </c>
      <c r="BL5" s="36" t="s">
        <v>103</v>
      </c>
      <c r="BM5" s="36" t="s">
        <v>79</v>
      </c>
      <c r="BN5" s="43" t="s">
        <v>92</v>
      </c>
      <c r="BO5" s="37" t="s">
        <v>106</v>
      </c>
      <c r="BP5" s="36" t="s">
        <v>83</v>
      </c>
      <c r="BQ5" s="37" t="s">
        <v>107</v>
      </c>
      <c r="BR5" s="37" t="s">
        <v>108</v>
      </c>
      <c r="BS5" s="36"/>
      <c r="BT5" s="36" t="s">
        <v>79</v>
      </c>
      <c r="BU5" s="37" t="s">
        <v>109</v>
      </c>
      <c r="BV5" s="37" t="s">
        <v>110</v>
      </c>
      <c r="BW5" s="38">
        <v>46</v>
      </c>
      <c r="BX5" s="38"/>
      <c r="BY5" s="38" t="s">
        <v>111</v>
      </c>
    </row>
    <row r="6" spans="1:77" ht="19.95" customHeight="1" x14ac:dyDescent="0.3">
      <c r="A6" s="20" t="s">
        <v>112</v>
      </c>
      <c r="B6" s="21">
        <v>1875</v>
      </c>
      <c r="C6" s="22">
        <f t="shared" si="0"/>
        <v>33.570980371418408</v>
      </c>
      <c r="D6" s="22">
        <v>29.228000000000002</v>
      </c>
      <c r="E6" s="22">
        <v>14.598000000000001</v>
      </c>
      <c r="F6" s="22">
        <v>14.62</v>
      </c>
      <c r="G6" s="23">
        <f t="shared" si="1"/>
        <v>11.741536529950281</v>
      </c>
      <c r="H6" s="23">
        <v>9.5640000000000001</v>
      </c>
      <c r="I6" s="23">
        <v>9.1310000000000002</v>
      </c>
      <c r="J6" s="24">
        <v>0.86399999999999999</v>
      </c>
      <c r="K6" s="24">
        <v>4.2889999999999997</v>
      </c>
      <c r="L6" s="24">
        <v>58.9</v>
      </c>
      <c r="M6" s="25">
        <f t="shared" si="2"/>
        <v>2.1735056337895635</v>
      </c>
      <c r="N6" s="25">
        <f t="shared" si="3"/>
        <v>21.000000000000004</v>
      </c>
      <c r="O6" s="26">
        <v>2.1259999999999999</v>
      </c>
      <c r="P6" s="26">
        <v>6.7</v>
      </c>
      <c r="Q6" s="26">
        <f t="shared" si="4"/>
        <v>0.85199999999999987</v>
      </c>
      <c r="R6" s="27">
        <f t="shared" si="5"/>
        <v>8.2482119999999988</v>
      </c>
      <c r="S6" s="27">
        <f t="shared" si="6"/>
        <v>8.2516199999999973</v>
      </c>
      <c r="T6" s="28">
        <f t="shared" si="7"/>
        <v>5.8285319999999992</v>
      </c>
      <c r="U6" s="27">
        <f t="shared" si="8"/>
        <v>28.665291173037172</v>
      </c>
      <c r="V6" s="28">
        <f t="shared" si="9"/>
        <v>0.627</v>
      </c>
      <c r="W6" s="28">
        <f t="shared" si="10"/>
        <v>2.3873039999999999</v>
      </c>
      <c r="X6" s="27">
        <f t="shared" si="11"/>
        <v>59.915063293060619</v>
      </c>
      <c r="Y6" s="29">
        <v>0.27700000000000002</v>
      </c>
      <c r="Z6" s="29">
        <v>0.25600000000000001</v>
      </c>
      <c r="AA6" s="29">
        <v>1.2070000000000001</v>
      </c>
      <c r="AB6" s="24">
        <v>6.8410000000000002</v>
      </c>
      <c r="AC6" s="24">
        <v>1.2250000000000001</v>
      </c>
      <c r="AD6" s="24">
        <v>1.536</v>
      </c>
      <c r="AE6" s="24">
        <v>0.76</v>
      </c>
      <c r="AF6" s="24">
        <v>0.82499999999999996</v>
      </c>
      <c r="AG6" s="22">
        <v>6.415</v>
      </c>
      <c r="AH6" s="22">
        <v>9.2149999999999999</v>
      </c>
      <c r="AI6" s="22">
        <v>11.111000000000001</v>
      </c>
      <c r="AJ6" s="22">
        <v>13.023999999999999</v>
      </c>
      <c r="AK6" s="30">
        <v>4.9169999999999998</v>
      </c>
      <c r="AL6" s="30">
        <v>7.72</v>
      </c>
      <c r="AM6" s="30">
        <v>10.456</v>
      </c>
      <c r="AN6" s="30">
        <v>11.522</v>
      </c>
      <c r="AO6" s="30">
        <v>13.336</v>
      </c>
      <c r="AP6" s="31">
        <v>6.5369999999999999</v>
      </c>
      <c r="AQ6" s="31">
        <v>9.2989999999999995</v>
      </c>
      <c r="AR6" s="31">
        <v>11.16</v>
      </c>
      <c r="AS6" s="31">
        <v>13.065</v>
      </c>
      <c r="AT6" s="32">
        <v>4.9349999999999996</v>
      </c>
      <c r="AU6" s="32">
        <v>7.7370000000000001</v>
      </c>
      <c r="AV6" s="32">
        <v>10.46</v>
      </c>
      <c r="AW6" s="32">
        <v>11.555999999999999</v>
      </c>
      <c r="AX6" s="32">
        <v>13.316000000000001</v>
      </c>
      <c r="AY6" s="33">
        <v>2.3279999999999998</v>
      </c>
      <c r="AZ6" s="33">
        <v>2.3420000000000001</v>
      </c>
      <c r="BA6" s="33">
        <v>2.3149999999999999</v>
      </c>
      <c r="BB6" s="24">
        <v>2.1689771778191602</v>
      </c>
      <c r="BC6" s="24">
        <v>2.17753652995028</v>
      </c>
      <c r="BD6" s="24">
        <v>2.1740031935992499</v>
      </c>
      <c r="BE6" s="34">
        <v>21.3</v>
      </c>
      <c r="BF6" s="34">
        <v>21.6</v>
      </c>
      <c r="BG6" s="34">
        <v>20.100000000000001</v>
      </c>
      <c r="BH6" s="35" t="s">
        <v>79</v>
      </c>
      <c r="BI6" s="29">
        <v>10.051</v>
      </c>
      <c r="BJ6" s="29">
        <v>10.051</v>
      </c>
      <c r="BK6" s="29">
        <v>8.8219999999999992</v>
      </c>
      <c r="BL6" s="36" t="s">
        <v>103</v>
      </c>
      <c r="BM6" s="36" t="s">
        <v>79</v>
      </c>
      <c r="BN6" s="36" t="s">
        <v>92</v>
      </c>
      <c r="BO6" s="37" t="s">
        <v>113</v>
      </c>
      <c r="BP6" s="36" t="s">
        <v>114</v>
      </c>
      <c r="BQ6" s="37" t="s">
        <v>115</v>
      </c>
      <c r="BR6" s="37" t="s">
        <v>95</v>
      </c>
      <c r="BS6" s="36" t="s">
        <v>116</v>
      </c>
      <c r="BT6" s="36" t="s">
        <v>117</v>
      </c>
      <c r="BU6" s="37" t="s">
        <v>118</v>
      </c>
      <c r="BV6" s="37" t="s">
        <v>119</v>
      </c>
      <c r="BW6" s="38">
        <v>24</v>
      </c>
      <c r="BX6" s="38" t="s">
        <v>80</v>
      </c>
      <c r="BY6" s="38" t="s">
        <v>97</v>
      </c>
    </row>
    <row r="7" spans="1:77" ht="19.95" customHeight="1" x14ac:dyDescent="0.3">
      <c r="A7" s="20" t="s">
        <v>120</v>
      </c>
      <c r="B7" s="21">
        <v>1879</v>
      </c>
      <c r="C7" s="22">
        <f t="shared" si="0"/>
        <v>33.871799826342922</v>
      </c>
      <c r="D7" s="22">
        <v>29.295000000000002</v>
      </c>
      <c r="E7" s="22">
        <v>14.513</v>
      </c>
      <c r="F7" s="22">
        <v>14.794</v>
      </c>
      <c r="G7" s="23">
        <f t="shared" si="1"/>
        <v>11.83623204634857</v>
      </c>
      <c r="H7" s="23">
        <v>9.6869999999999994</v>
      </c>
      <c r="I7" s="23">
        <v>9.2390000000000008</v>
      </c>
      <c r="J7" s="24">
        <v>0.72199999999999998</v>
      </c>
      <c r="K7" s="24">
        <v>4.3760000000000003</v>
      </c>
      <c r="L7" s="24">
        <v>52.3</v>
      </c>
      <c r="M7" s="25">
        <f t="shared" si="2"/>
        <v>2.2420106242304967</v>
      </c>
      <c r="N7" s="25">
        <f t="shared" si="3"/>
        <v>26.566666666666666</v>
      </c>
      <c r="O7" s="26">
        <v>2.173</v>
      </c>
      <c r="P7" s="26">
        <v>8</v>
      </c>
      <c r="Q7" s="26">
        <f t="shared" si="4"/>
        <v>0.95700000000000018</v>
      </c>
      <c r="R7" s="27">
        <f t="shared" si="5"/>
        <v>9.4293210000000016</v>
      </c>
      <c r="S7" s="27">
        <f t="shared" si="6"/>
        <v>9.4187940000000019</v>
      </c>
      <c r="T7" s="28">
        <f t="shared" si="7"/>
        <v>6.3563940000000017</v>
      </c>
      <c r="U7" s="27">
        <f t="shared" si="8"/>
        <v>30.196859825753641</v>
      </c>
      <c r="V7" s="28">
        <f t="shared" si="9"/>
        <v>0.93411</v>
      </c>
      <c r="W7" s="28">
        <f t="shared" si="10"/>
        <v>2.8566450000000008</v>
      </c>
      <c r="X7" s="27">
        <f t="shared" si="11"/>
        <v>59.79951215471975</v>
      </c>
      <c r="Y7" s="29">
        <v>0.38200000000000001</v>
      </c>
      <c r="Z7" s="29">
        <v>0.30499999999999999</v>
      </c>
      <c r="AA7" s="29">
        <v>1.1359999999999999</v>
      </c>
      <c r="AB7" s="24">
        <v>6.6420000000000003</v>
      </c>
      <c r="AC7" s="24">
        <v>1.37</v>
      </c>
      <c r="AD7" s="24">
        <v>1.675</v>
      </c>
      <c r="AE7" s="24">
        <v>0.97</v>
      </c>
      <c r="AF7" s="24">
        <v>0.96299999999999997</v>
      </c>
      <c r="AG7" s="22">
        <v>6.3890000000000002</v>
      </c>
      <c r="AH7" s="22">
        <v>9.0410000000000004</v>
      </c>
      <c r="AI7" s="22">
        <v>11.026999999999999</v>
      </c>
      <c r="AJ7" s="22">
        <v>12.381</v>
      </c>
      <c r="AK7" s="30">
        <v>4.66</v>
      </c>
      <c r="AL7" s="30">
        <v>7.5730000000000004</v>
      </c>
      <c r="AM7" s="30">
        <v>10.554</v>
      </c>
      <c r="AN7" s="30">
        <v>11.548999999999999</v>
      </c>
      <c r="AO7" s="30">
        <v>13.303000000000001</v>
      </c>
      <c r="AP7" s="31">
        <v>6.4340000000000002</v>
      </c>
      <c r="AQ7" s="31">
        <v>9.3450000000000006</v>
      </c>
      <c r="AR7" s="31">
        <v>11.329000000000001</v>
      </c>
      <c r="AS7" s="31">
        <v>12.717000000000001</v>
      </c>
      <c r="AT7" s="32">
        <v>4.952</v>
      </c>
      <c r="AU7" s="32">
        <v>7.9370000000000003</v>
      </c>
      <c r="AV7" s="32">
        <v>10.77</v>
      </c>
      <c r="AW7" s="32">
        <v>11.811</v>
      </c>
      <c r="AX7" s="32">
        <v>13.581</v>
      </c>
      <c r="AY7" s="33">
        <v>2.5499999999999998</v>
      </c>
      <c r="AZ7" s="33">
        <v>2.41</v>
      </c>
      <c r="BA7" s="33">
        <v>2.56</v>
      </c>
      <c r="BB7" s="24">
        <v>2.2700426517583701</v>
      </c>
      <c r="BC7" s="24">
        <v>2.1492320463485699</v>
      </c>
      <c r="BD7" s="24">
        <v>2.3067571745845501</v>
      </c>
      <c r="BE7" s="34">
        <v>27.1</v>
      </c>
      <c r="BF7" s="34">
        <v>26.9</v>
      </c>
      <c r="BG7" s="34">
        <v>25.7</v>
      </c>
      <c r="BH7" s="44" t="s">
        <v>121</v>
      </c>
      <c r="BI7" s="29">
        <v>7.8979999999999997</v>
      </c>
      <c r="BJ7" s="29">
        <v>7.6550000000000002</v>
      </c>
      <c r="BK7" s="29">
        <v>7.6550000000000002</v>
      </c>
      <c r="BL7" s="45" t="s">
        <v>122</v>
      </c>
      <c r="BM7" s="46" t="s">
        <v>123</v>
      </c>
      <c r="BN7" s="45" t="s">
        <v>124</v>
      </c>
      <c r="BO7" s="46" t="s">
        <v>125</v>
      </c>
      <c r="BP7" s="45" t="s">
        <v>126</v>
      </c>
      <c r="BQ7" s="46" t="s">
        <v>127</v>
      </c>
      <c r="BR7" s="46" t="s">
        <v>95</v>
      </c>
      <c r="BS7" s="45" t="s">
        <v>116</v>
      </c>
      <c r="BT7" s="45" t="s">
        <v>128</v>
      </c>
      <c r="BU7" s="45" t="s">
        <v>129</v>
      </c>
      <c r="BV7" s="46" t="s">
        <v>130</v>
      </c>
      <c r="BW7" s="47">
        <v>52</v>
      </c>
      <c r="BX7" s="47"/>
      <c r="BY7" s="48" t="s">
        <v>97</v>
      </c>
    </row>
    <row r="8" spans="1:77" ht="19.95" customHeight="1" x14ac:dyDescent="0.3">
      <c r="A8" s="20" t="s">
        <v>131</v>
      </c>
      <c r="B8" s="21">
        <v>1899</v>
      </c>
      <c r="C8" s="22">
        <f t="shared" si="0"/>
        <v>33.548255435682975</v>
      </c>
      <c r="D8" s="22">
        <v>29.300999999999998</v>
      </c>
      <c r="E8" s="22">
        <v>14.641</v>
      </c>
      <c r="F8" s="22">
        <v>14.645</v>
      </c>
      <c r="G8" s="23">
        <f t="shared" si="1"/>
        <v>11.81754177032014</v>
      </c>
      <c r="H8" s="23">
        <v>9.6910000000000007</v>
      </c>
      <c r="I8" s="23">
        <v>9.1709999999999994</v>
      </c>
      <c r="J8" s="24">
        <v>0.84199999999999997</v>
      </c>
      <c r="K8" s="24">
        <v>4.2859999999999996</v>
      </c>
      <c r="L8" s="24">
        <v>53.6</v>
      </c>
      <c r="M8" s="25">
        <f t="shared" si="2"/>
        <v>2.1245990686677065</v>
      </c>
      <c r="N8" s="25">
        <f t="shared" si="3"/>
        <v>25.166666666666668</v>
      </c>
      <c r="O8" s="26">
        <v>2.1709999999999998</v>
      </c>
      <c r="P8" s="26">
        <v>10.199999999999999</v>
      </c>
      <c r="Q8" s="26">
        <f t="shared" si="4"/>
        <v>0.95599999999999985</v>
      </c>
      <c r="R8" s="27">
        <f t="shared" si="5"/>
        <v>9.0533199999999976</v>
      </c>
      <c r="S8" s="27">
        <f t="shared" si="6"/>
        <v>9.0380240000000001</v>
      </c>
      <c r="T8" s="28">
        <f t="shared" si="7"/>
        <v>6.3688719999999988</v>
      </c>
      <c r="U8" s="27">
        <f t="shared" si="8"/>
        <v>30.271511302185477</v>
      </c>
      <c r="V8" s="28">
        <f t="shared" si="9"/>
        <v>0.90307000000000004</v>
      </c>
      <c r="W8" s="28">
        <f t="shared" si="10"/>
        <v>2.7666640000000005</v>
      </c>
      <c r="X8" s="27">
        <f t="shared" si="11"/>
        <v>59.780735352261047</v>
      </c>
      <c r="Y8" s="29">
        <v>0.26100000000000001</v>
      </c>
      <c r="Z8" s="29">
        <v>0.27200000000000002</v>
      </c>
      <c r="AA8" s="29">
        <v>1.113</v>
      </c>
      <c r="AB8" s="24">
        <v>6.6619999999999999</v>
      </c>
      <c r="AC8" s="24">
        <v>1.3620000000000001</v>
      </c>
      <c r="AD8" s="24">
        <v>1.667</v>
      </c>
      <c r="AE8" s="24">
        <v>0.93100000000000005</v>
      </c>
      <c r="AF8" s="24">
        <v>0.97</v>
      </c>
      <c r="AG8" s="22">
        <v>6.4089999999999998</v>
      </c>
      <c r="AH8" s="22">
        <v>9.4879999999999995</v>
      </c>
      <c r="AI8" s="22">
        <v>11.419</v>
      </c>
      <c r="AJ8" s="22">
        <v>12.741</v>
      </c>
      <c r="AK8" s="30">
        <v>5.1710000000000003</v>
      </c>
      <c r="AL8" s="30">
        <v>8.0730000000000004</v>
      </c>
      <c r="AM8" s="30">
        <v>10.917</v>
      </c>
      <c r="AN8" s="30">
        <v>11.936</v>
      </c>
      <c r="AO8" s="30">
        <v>13.475</v>
      </c>
      <c r="AP8" s="31">
        <v>6.4669999999999996</v>
      </c>
      <c r="AQ8" s="31">
        <v>9.5229999999999997</v>
      </c>
      <c r="AR8" s="31">
        <v>11.446</v>
      </c>
      <c r="AS8" s="31">
        <v>12.769</v>
      </c>
      <c r="AT8" s="32">
        <v>5.1909999999999998</v>
      </c>
      <c r="AU8" s="32">
        <v>8.0850000000000009</v>
      </c>
      <c r="AV8" s="32">
        <v>10.965</v>
      </c>
      <c r="AW8" s="32">
        <v>11.959</v>
      </c>
      <c r="AX8" s="32">
        <v>13.477</v>
      </c>
      <c r="AY8" s="33">
        <v>2.343</v>
      </c>
      <c r="AZ8" s="33">
        <v>2.36</v>
      </c>
      <c r="BA8" s="33">
        <v>2.34</v>
      </c>
      <c r="BB8" s="24">
        <v>2.1112234609576599</v>
      </c>
      <c r="BC8" s="24">
        <v>2.1265417703201401</v>
      </c>
      <c r="BD8" s="24">
        <v>2.13603197472532</v>
      </c>
      <c r="BE8" s="34">
        <v>25.7</v>
      </c>
      <c r="BF8" s="34">
        <v>25.7</v>
      </c>
      <c r="BG8" s="34">
        <v>24.1</v>
      </c>
      <c r="BH8" s="35" t="s">
        <v>121</v>
      </c>
      <c r="BI8" s="29">
        <v>11.46</v>
      </c>
      <c r="BJ8" s="29">
        <v>12.5</v>
      </c>
      <c r="BK8" s="29">
        <v>11.46</v>
      </c>
      <c r="BL8" s="42" t="s">
        <v>80</v>
      </c>
      <c r="BM8" s="36" t="s">
        <v>132</v>
      </c>
      <c r="BN8" s="43" t="s">
        <v>133</v>
      </c>
      <c r="BO8" s="36" t="s">
        <v>134</v>
      </c>
      <c r="BP8" s="36"/>
      <c r="BQ8" s="37" t="s">
        <v>107</v>
      </c>
      <c r="BR8" s="49" t="s">
        <v>95</v>
      </c>
      <c r="BS8" s="36" t="s">
        <v>86</v>
      </c>
      <c r="BT8" s="42" t="s">
        <v>79</v>
      </c>
      <c r="BU8" s="37" t="s">
        <v>129</v>
      </c>
      <c r="BV8" s="37" t="s">
        <v>135</v>
      </c>
      <c r="BW8" s="38">
        <v>40</v>
      </c>
      <c r="BX8" s="38" t="s">
        <v>80</v>
      </c>
      <c r="BY8" s="38" t="s">
        <v>97</v>
      </c>
    </row>
    <row r="9" spans="1:77" ht="19.95" customHeight="1" x14ac:dyDescent="0.3">
      <c r="A9" s="20" t="s">
        <v>136</v>
      </c>
      <c r="B9" s="21">
        <v>1876</v>
      </c>
      <c r="C9" s="22">
        <f t="shared" si="0"/>
        <v>33.259537296694482</v>
      </c>
      <c r="D9" s="22">
        <v>28.956</v>
      </c>
      <c r="E9" s="22">
        <v>14.443</v>
      </c>
      <c r="F9" s="22">
        <v>14.420999999999999</v>
      </c>
      <c r="G9" s="23">
        <f t="shared" si="1"/>
        <v>11.86157605613913</v>
      </c>
      <c r="H9" s="23">
        <v>9.6769999999999996</v>
      </c>
      <c r="I9" s="23">
        <v>9.1950000000000003</v>
      </c>
      <c r="J9" s="24">
        <v>0.78600000000000003</v>
      </c>
      <c r="K9" s="24">
        <v>4.2050000000000001</v>
      </c>
      <c r="L9" s="24">
        <v>52.8</v>
      </c>
      <c r="M9" s="25">
        <f t="shared" si="2"/>
        <v>2.1627044509445366</v>
      </c>
      <c r="N9" s="25">
        <f t="shared" si="3"/>
        <v>24.333333333333332</v>
      </c>
      <c r="O9" s="26">
        <v>2.1850000000000001</v>
      </c>
      <c r="P9" s="26">
        <v>5.2</v>
      </c>
      <c r="Q9" s="26">
        <f t="shared" si="4"/>
        <v>1.0089999999999999</v>
      </c>
      <c r="R9" s="27">
        <f t="shared" si="5"/>
        <v>9.7762009999999986</v>
      </c>
      <c r="S9" s="27">
        <f t="shared" si="6"/>
        <v>9.7368499999999969</v>
      </c>
      <c r="T9" s="28">
        <f t="shared" si="7"/>
        <v>6.6704989999999995</v>
      </c>
      <c r="U9" s="27">
        <f t="shared" si="8"/>
        <v>31.547586589164094</v>
      </c>
      <c r="V9" s="28">
        <f t="shared" si="9"/>
        <v>1.017552</v>
      </c>
      <c r="W9" s="28">
        <f t="shared" si="10"/>
        <v>2.9200459999999997</v>
      </c>
      <c r="X9" s="27">
        <f t="shared" si="11"/>
        <v>59.527051085764356</v>
      </c>
      <c r="Y9" s="29">
        <v>0.37</v>
      </c>
      <c r="Z9" s="29">
        <v>0.28999999999999998</v>
      </c>
      <c r="AA9" s="29">
        <v>1.1240000000000001</v>
      </c>
      <c r="AB9" s="24">
        <v>6.6109999999999998</v>
      </c>
      <c r="AC9" s="24">
        <v>1.3620000000000001</v>
      </c>
      <c r="AD9" s="24">
        <v>1.6819999999999999</v>
      </c>
      <c r="AE9" s="24">
        <v>0.98599999999999999</v>
      </c>
      <c r="AF9" s="24">
        <v>1.032</v>
      </c>
      <c r="AG9" s="22">
        <v>6.5039999999999996</v>
      </c>
      <c r="AH9" s="22">
        <v>9.3109999999999999</v>
      </c>
      <c r="AI9" s="22">
        <v>11.134</v>
      </c>
      <c r="AJ9" s="22">
        <v>12.379</v>
      </c>
      <c r="AK9" s="30">
        <v>4.7539999999999996</v>
      </c>
      <c r="AL9" s="30">
        <v>7.6719999999999997</v>
      </c>
      <c r="AM9" s="30">
        <v>10.582000000000001</v>
      </c>
      <c r="AN9" s="30">
        <v>11.558</v>
      </c>
      <c r="AO9" s="30">
        <v>13.257999999999999</v>
      </c>
      <c r="AP9" s="31">
        <v>6.4249999999999998</v>
      </c>
      <c r="AQ9" s="31">
        <v>9.2509999999999994</v>
      </c>
      <c r="AR9" s="31">
        <v>11.106999999999999</v>
      </c>
      <c r="AS9" s="31">
        <v>12.355</v>
      </c>
      <c r="AT9" s="32">
        <v>4.7709999999999999</v>
      </c>
      <c r="AU9" s="32">
        <v>7.665</v>
      </c>
      <c r="AV9" s="32">
        <v>10.564</v>
      </c>
      <c r="AW9" s="32">
        <v>11.56</v>
      </c>
      <c r="AX9" s="32">
        <v>13.25</v>
      </c>
      <c r="AY9" s="33">
        <v>2.375</v>
      </c>
      <c r="AZ9" s="33">
        <v>2.375</v>
      </c>
      <c r="BA9" s="33">
        <v>2.3719999999999999</v>
      </c>
      <c r="BB9" s="24">
        <v>2.16798117092848</v>
      </c>
      <c r="BC9" s="24">
        <v>2.1845760561391301</v>
      </c>
      <c r="BD9" s="24">
        <v>2.1355561257660001</v>
      </c>
      <c r="BE9" s="34">
        <v>24.1</v>
      </c>
      <c r="BF9" s="34">
        <v>23.1</v>
      </c>
      <c r="BG9" s="34">
        <v>25.8</v>
      </c>
      <c r="BH9" s="40" t="s">
        <v>137</v>
      </c>
      <c r="BI9" s="29">
        <v>10.029999999999999</v>
      </c>
      <c r="BJ9" s="29">
        <v>10.029999999999999</v>
      </c>
      <c r="BK9" s="29">
        <v>10.029999999999999</v>
      </c>
      <c r="BL9" s="36" t="s">
        <v>80</v>
      </c>
      <c r="BM9" s="36"/>
      <c r="BN9" s="36" t="s">
        <v>92</v>
      </c>
      <c r="BO9" s="36" t="s">
        <v>93</v>
      </c>
      <c r="BP9" s="36" t="s">
        <v>83</v>
      </c>
      <c r="BQ9" s="37" t="s">
        <v>94</v>
      </c>
      <c r="BR9" s="37" t="s">
        <v>95</v>
      </c>
      <c r="BS9" s="36" t="s">
        <v>86</v>
      </c>
      <c r="BT9" s="36" t="s">
        <v>87</v>
      </c>
      <c r="BU9" s="37" t="s">
        <v>109</v>
      </c>
      <c r="BV9" s="37" t="s">
        <v>138</v>
      </c>
      <c r="BW9" s="38">
        <v>52</v>
      </c>
      <c r="BX9" s="38"/>
      <c r="BY9" s="38" t="s">
        <v>97</v>
      </c>
    </row>
    <row r="10" spans="1:77" ht="19.95" customHeight="1" x14ac:dyDescent="0.3">
      <c r="A10" s="20" t="s">
        <v>139</v>
      </c>
      <c r="B10" s="21">
        <v>1900</v>
      </c>
      <c r="C10" s="22">
        <f t="shared" si="0"/>
        <v>33.632893056020649</v>
      </c>
      <c r="D10" s="22">
        <v>29.315999999999999</v>
      </c>
      <c r="E10" s="22">
        <v>14.628</v>
      </c>
      <c r="F10" s="22">
        <v>14.688000000000001</v>
      </c>
      <c r="G10" s="23">
        <f t="shared" si="1"/>
        <v>11.84481549243146</v>
      </c>
      <c r="H10" s="23">
        <v>9.7119999999999997</v>
      </c>
      <c r="I10" s="23">
        <v>9.2080000000000002</v>
      </c>
      <c r="J10" s="24">
        <v>0.84399999999999997</v>
      </c>
      <c r="K10" s="24">
        <v>4.1479999999999997</v>
      </c>
      <c r="L10" s="24">
        <v>51.7</v>
      </c>
      <c r="M10" s="25">
        <f t="shared" si="2"/>
        <v>2.1499028494840364</v>
      </c>
      <c r="N10" s="25">
        <f t="shared" si="3"/>
        <v>25.733333333333334</v>
      </c>
      <c r="O10" s="26">
        <v>2.169</v>
      </c>
      <c r="P10" s="26">
        <v>9.8000000000000007</v>
      </c>
      <c r="Q10" s="26">
        <f t="shared" si="4"/>
        <v>0.9860000000000001</v>
      </c>
      <c r="R10" s="27">
        <f t="shared" si="5"/>
        <v>9.1757160000000013</v>
      </c>
      <c r="S10" s="27">
        <f t="shared" si="6"/>
        <v>9.2368480000000019</v>
      </c>
      <c r="T10" s="28">
        <f t="shared" si="7"/>
        <v>6.6298640000000004</v>
      </c>
      <c r="U10" s="27">
        <f t="shared" si="8"/>
        <v>31.472873339546386</v>
      </c>
      <c r="V10" s="28">
        <f t="shared" si="9"/>
        <v>0.99999099999999985</v>
      </c>
      <c r="W10" s="28">
        <f t="shared" si="10"/>
        <v>2.7677020000000008</v>
      </c>
      <c r="X10" s="27">
        <f t="shared" si="11"/>
        <v>59.505758647004562</v>
      </c>
      <c r="Y10" s="29">
        <v>0.19500000000000001</v>
      </c>
      <c r="Z10" s="29">
        <v>0.19500000000000001</v>
      </c>
      <c r="AA10" s="29">
        <v>1.085</v>
      </c>
      <c r="AB10" s="24">
        <v>6.7240000000000002</v>
      </c>
      <c r="AC10" s="24">
        <v>1.325</v>
      </c>
      <c r="AD10" s="24">
        <v>1.657</v>
      </c>
      <c r="AE10" s="24">
        <v>0.997</v>
      </c>
      <c r="AF10" s="24">
        <v>1.0029999999999999</v>
      </c>
      <c r="AG10" s="22">
        <v>6.3949999999999996</v>
      </c>
      <c r="AH10" s="22">
        <v>9.4570000000000007</v>
      </c>
      <c r="AI10" s="22">
        <v>11.387</v>
      </c>
      <c r="AJ10" s="22">
        <v>13.651999999999999</v>
      </c>
      <c r="AK10" s="30">
        <v>5.3220000000000001</v>
      </c>
      <c r="AL10" s="30">
        <v>8.1069999999999993</v>
      </c>
      <c r="AM10" s="30">
        <v>10.855</v>
      </c>
      <c r="AN10" s="30">
        <v>11.959</v>
      </c>
      <c r="AO10" s="30">
        <v>13.45</v>
      </c>
      <c r="AP10" s="31">
        <v>6.4119999999999999</v>
      </c>
      <c r="AQ10" s="31">
        <v>9.4749999999999996</v>
      </c>
      <c r="AR10" s="31">
        <v>11.417</v>
      </c>
      <c r="AS10" s="31">
        <v>12.708</v>
      </c>
      <c r="AT10" s="32">
        <v>5.32</v>
      </c>
      <c r="AU10" s="32">
        <v>8.1270000000000007</v>
      </c>
      <c r="AV10" s="32">
        <v>10.875</v>
      </c>
      <c r="AW10" s="32">
        <v>11.949</v>
      </c>
      <c r="AX10" s="32">
        <v>13.512</v>
      </c>
      <c r="AY10" s="33">
        <v>2.39</v>
      </c>
      <c r="AZ10" s="33">
        <v>2.375</v>
      </c>
      <c r="BA10" s="33">
        <v>2.395</v>
      </c>
      <c r="BB10" s="24">
        <v>2.1462859060678698</v>
      </c>
      <c r="BC10" s="24">
        <v>2.13281549243146</v>
      </c>
      <c r="BD10" s="24">
        <v>2.1706071499527799</v>
      </c>
      <c r="BE10" s="34">
        <v>26.1</v>
      </c>
      <c r="BF10" s="34">
        <v>26.1</v>
      </c>
      <c r="BG10" s="34">
        <v>25</v>
      </c>
      <c r="BH10" s="41" t="s">
        <v>121</v>
      </c>
      <c r="BI10" s="29">
        <v>12</v>
      </c>
      <c r="BJ10" s="29">
        <v>9.3699999999999992</v>
      </c>
      <c r="BK10" s="29">
        <v>9.3699999999999992</v>
      </c>
      <c r="BL10" s="50" t="s">
        <v>80</v>
      </c>
      <c r="BM10" s="36" t="s">
        <v>79</v>
      </c>
      <c r="BN10" s="43" t="s">
        <v>92</v>
      </c>
      <c r="BO10" s="36" t="s">
        <v>140</v>
      </c>
      <c r="BP10" s="43" t="s">
        <v>83</v>
      </c>
      <c r="BQ10" s="37" t="s">
        <v>141</v>
      </c>
      <c r="BR10" s="43" t="s">
        <v>142</v>
      </c>
      <c r="BS10" s="36" t="s">
        <v>86</v>
      </c>
      <c r="BT10" s="50" t="s">
        <v>87</v>
      </c>
      <c r="BU10" s="37" t="s">
        <v>129</v>
      </c>
      <c r="BV10" s="37" t="s">
        <v>143</v>
      </c>
      <c r="BW10" s="38">
        <v>40</v>
      </c>
      <c r="BX10" s="38"/>
      <c r="BY10" s="38" t="s">
        <v>144</v>
      </c>
    </row>
    <row r="11" spans="1:77" ht="19.95" customHeight="1" x14ac:dyDescent="0.3">
      <c r="A11" s="20" t="s">
        <v>145</v>
      </c>
      <c r="B11" s="21">
        <v>1974</v>
      </c>
      <c r="C11" s="22">
        <f t="shared" si="0"/>
        <v>33.567324157265752</v>
      </c>
      <c r="D11" s="22">
        <v>29.282</v>
      </c>
      <c r="E11" s="22">
        <v>14.645</v>
      </c>
      <c r="F11" s="22">
        <v>14.645</v>
      </c>
      <c r="G11" s="23">
        <f t="shared" si="1"/>
        <v>11.75283368611615</v>
      </c>
      <c r="H11" s="23">
        <v>9.59</v>
      </c>
      <c r="I11" s="23">
        <v>9.1419999999999995</v>
      </c>
      <c r="J11" s="24">
        <v>0.745</v>
      </c>
      <c r="K11" s="24">
        <v>4.22</v>
      </c>
      <c r="L11" s="24">
        <v>52.5</v>
      </c>
      <c r="M11" s="25">
        <f t="shared" si="2"/>
        <v>2.1493859477939665</v>
      </c>
      <c r="N11" s="25">
        <f t="shared" si="3"/>
        <v>22.166666666666668</v>
      </c>
      <c r="O11" s="26">
        <v>2.133</v>
      </c>
      <c r="P11" s="26">
        <v>4.7</v>
      </c>
      <c r="Q11" s="26">
        <f t="shared" si="4"/>
        <v>0.94600000000000006</v>
      </c>
      <c r="R11" s="27">
        <f t="shared" si="5"/>
        <v>9.2235000000000014</v>
      </c>
      <c r="S11" s="27">
        <f t="shared" si="6"/>
        <v>9.2235000000000014</v>
      </c>
      <c r="T11" s="28">
        <f t="shared" si="7"/>
        <v>6.1991380000000005</v>
      </c>
      <c r="U11" s="27">
        <f t="shared" si="8"/>
        <v>30.30552707906492</v>
      </c>
      <c r="V11" s="28">
        <f t="shared" si="9"/>
        <v>0.8929999999999999</v>
      </c>
      <c r="W11" s="28">
        <f t="shared" si="10"/>
        <v>2.6913700000000009</v>
      </c>
      <c r="X11" s="27">
        <f t="shared" si="11"/>
        <v>59.456001312475195</v>
      </c>
      <c r="Y11" s="29">
        <v>0.221</v>
      </c>
      <c r="Z11" s="29">
        <v>0.22800000000000001</v>
      </c>
      <c r="AA11" s="29">
        <v>1.1399999999999999</v>
      </c>
      <c r="AB11" s="24">
        <v>6.5529999999999999</v>
      </c>
      <c r="AC11" s="24">
        <v>1.371</v>
      </c>
      <c r="AD11" s="24">
        <v>1.6850000000000001</v>
      </c>
      <c r="AE11" s="24">
        <v>0.95</v>
      </c>
      <c r="AF11" s="24">
        <v>0.94</v>
      </c>
      <c r="AG11" s="22">
        <v>6.4080000000000004</v>
      </c>
      <c r="AH11" s="22">
        <v>9.1329999999999991</v>
      </c>
      <c r="AI11" s="22">
        <v>10.939</v>
      </c>
      <c r="AJ11" s="22">
        <v>12.771000000000001</v>
      </c>
      <c r="AK11" s="30">
        <v>4.8949999999999996</v>
      </c>
      <c r="AL11" s="30">
        <v>7.7290000000000001</v>
      </c>
      <c r="AM11" s="30">
        <v>10.48</v>
      </c>
      <c r="AN11" s="30">
        <v>11.542</v>
      </c>
      <c r="AO11" s="30">
        <v>13.249000000000001</v>
      </c>
      <c r="AP11" s="31">
        <v>6.4589999999999996</v>
      </c>
      <c r="AQ11" s="31">
        <v>9.1959999999999997</v>
      </c>
      <c r="AR11" s="31">
        <v>10.975</v>
      </c>
      <c r="AS11" s="31">
        <v>12.842000000000001</v>
      </c>
      <c r="AT11" s="32">
        <v>4.8949999999999996</v>
      </c>
      <c r="AU11" s="32">
        <v>7.74</v>
      </c>
      <c r="AV11" s="32">
        <v>10.454000000000001</v>
      </c>
      <c r="AW11" s="32">
        <v>11.528</v>
      </c>
      <c r="AX11" s="32">
        <v>13.242000000000001</v>
      </c>
      <c r="AY11" s="33">
        <v>2.3050000000000002</v>
      </c>
      <c r="AZ11" s="33">
        <v>2.3359999999999999</v>
      </c>
      <c r="BA11" s="33">
        <v>2.3220000000000001</v>
      </c>
      <c r="BB11" s="24">
        <v>2.1248945644114898</v>
      </c>
      <c r="BC11" s="24">
        <v>2.1628336861161501</v>
      </c>
      <c r="BD11" s="24">
        <v>2.1604295928542601</v>
      </c>
      <c r="BE11" s="34">
        <v>22.8</v>
      </c>
      <c r="BF11" s="34">
        <v>22.2</v>
      </c>
      <c r="BG11" s="34">
        <v>21.5</v>
      </c>
      <c r="BH11" s="35" t="s">
        <v>79</v>
      </c>
      <c r="BI11" s="29">
        <v>9.15</v>
      </c>
      <c r="BJ11" s="29">
        <v>9.15</v>
      </c>
      <c r="BK11" s="29">
        <v>9.15</v>
      </c>
      <c r="BL11" s="42" t="s">
        <v>103</v>
      </c>
      <c r="BM11" s="36" t="s">
        <v>146</v>
      </c>
      <c r="BN11" s="43" t="s">
        <v>92</v>
      </c>
      <c r="BO11" s="37" t="s">
        <v>147</v>
      </c>
      <c r="BP11" s="36" t="s">
        <v>83</v>
      </c>
      <c r="BQ11" s="37" t="s">
        <v>107</v>
      </c>
      <c r="BR11" s="49" t="s">
        <v>95</v>
      </c>
      <c r="BS11" s="36" t="s">
        <v>116</v>
      </c>
      <c r="BT11" s="42" t="s">
        <v>148</v>
      </c>
      <c r="BU11" s="37" t="s">
        <v>149</v>
      </c>
      <c r="BV11" s="37" t="s">
        <v>150</v>
      </c>
      <c r="BW11" s="38">
        <v>48</v>
      </c>
      <c r="BX11" s="38" t="s">
        <v>80</v>
      </c>
      <c r="BY11" s="38" t="s">
        <v>90</v>
      </c>
    </row>
    <row r="12" spans="1:77" ht="19.95" customHeight="1" x14ac:dyDescent="0.3">
      <c r="A12" s="20" t="s">
        <v>151</v>
      </c>
      <c r="B12" s="21" t="s">
        <v>78</v>
      </c>
      <c r="C12" s="22">
        <f t="shared" si="0"/>
        <v>33.835486296097493</v>
      </c>
      <c r="D12" s="22">
        <v>29.236000000000001</v>
      </c>
      <c r="E12" s="22">
        <v>14.659000000000001</v>
      </c>
      <c r="F12" s="22">
        <v>14.667999999999999</v>
      </c>
      <c r="G12" s="23">
        <f t="shared" si="1"/>
        <v>11.80179576818907</v>
      </c>
      <c r="H12" s="23">
        <v>9.66</v>
      </c>
      <c r="I12" s="23">
        <v>9.1709999999999994</v>
      </c>
      <c r="J12" s="24">
        <v>0.754</v>
      </c>
      <c r="K12" s="24">
        <v>4.3680000000000003</v>
      </c>
      <c r="L12" s="24">
        <v>50.8</v>
      </c>
      <c r="M12" s="25">
        <f t="shared" si="2"/>
        <v>2.2470940214288535</v>
      </c>
      <c r="N12" s="25">
        <f t="shared" si="3"/>
        <v>24.8</v>
      </c>
      <c r="O12" s="26">
        <v>2.1579999999999999</v>
      </c>
      <c r="P12" s="26">
        <v>9.8000000000000007</v>
      </c>
      <c r="Q12" s="26">
        <f t="shared" si="4"/>
        <v>0.99599999999999989</v>
      </c>
      <c r="R12" s="27">
        <f t="shared" si="5"/>
        <v>9.6920760000000001</v>
      </c>
      <c r="S12" s="27">
        <f t="shared" si="6"/>
        <v>9.6681719999999984</v>
      </c>
      <c r="T12" s="28">
        <f t="shared" si="7"/>
        <v>6.5885399999999992</v>
      </c>
      <c r="U12" s="27">
        <f t="shared" si="8"/>
        <v>31.605351170568557</v>
      </c>
      <c r="V12" s="28">
        <f t="shared" si="9"/>
        <v>0.94093999999999989</v>
      </c>
      <c r="W12" s="28">
        <f t="shared" si="10"/>
        <v>2.8087199999999992</v>
      </c>
      <c r="X12" s="27">
        <f t="shared" si="11"/>
        <v>59.394258561828373</v>
      </c>
      <c r="Y12" s="29">
        <v>0.22</v>
      </c>
      <c r="Z12" s="29">
        <v>0.22</v>
      </c>
      <c r="AA12" s="29">
        <v>1.0640000000000001</v>
      </c>
      <c r="AB12" s="24">
        <v>6.6150000000000002</v>
      </c>
      <c r="AC12" s="24">
        <v>1.387</v>
      </c>
      <c r="AD12" s="24">
        <v>1.6779999999999999</v>
      </c>
      <c r="AE12" s="24">
        <v>0.94</v>
      </c>
      <c r="AF12" s="24">
        <v>1.0009999999999999</v>
      </c>
      <c r="AG12" s="22">
        <v>6.4029999999999996</v>
      </c>
      <c r="AH12" s="22">
        <v>9.16</v>
      </c>
      <c r="AI12" s="22">
        <v>11.127000000000001</v>
      </c>
      <c r="AJ12" s="22">
        <v>12.481</v>
      </c>
      <c r="AK12" s="30">
        <v>4.9279999999999999</v>
      </c>
      <c r="AL12" s="30">
        <v>7.7560000000000002</v>
      </c>
      <c r="AM12" s="30">
        <v>10.627000000000001</v>
      </c>
      <c r="AN12" s="30">
        <v>11.644</v>
      </c>
      <c r="AO12" s="30">
        <v>13.414999999999999</v>
      </c>
      <c r="AP12" s="31">
        <v>6.4290000000000003</v>
      </c>
      <c r="AQ12" s="31">
        <v>9.1820000000000004</v>
      </c>
      <c r="AR12" s="31">
        <v>11.128</v>
      </c>
      <c r="AS12" s="31">
        <v>12.515000000000001</v>
      </c>
      <c r="AT12" s="32">
        <v>4.9610000000000003</v>
      </c>
      <c r="AU12" s="32">
        <v>7.7809999999999997</v>
      </c>
      <c r="AV12" s="32">
        <v>10.622</v>
      </c>
      <c r="AW12" s="32">
        <v>11.635</v>
      </c>
      <c r="AX12" s="32">
        <v>13.432</v>
      </c>
      <c r="AY12" s="33">
        <v>2.645</v>
      </c>
      <c r="AZ12" s="33">
        <v>2.3849999999999998</v>
      </c>
      <c r="BA12" s="33">
        <v>2.395</v>
      </c>
      <c r="BB12" s="24">
        <v>2.4524012953291501</v>
      </c>
      <c r="BC12" s="24">
        <v>2.1417957681890698</v>
      </c>
      <c r="BD12" s="24">
        <v>2.1470850007683402</v>
      </c>
      <c r="BE12" s="34">
        <v>22</v>
      </c>
      <c r="BF12" s="34">
        <v>26.1</v>
      </c>
      <c r="BG12" s="34">
        <v>26.3</v>
      </c>
      <c r="BH12" s="35" t="s">
        <v>79</v>
      </c>
      <c r="BI12" s="51">
        <v>7.14</v>
      </c>
      <c r="BJ12" s="51">
        <v>7.14</v>
      </c>
      <c r="BK12" s="51">
        <v>7.14</v>
      </c>
      <c r="BL12" s="42" t="s">
        <v>80</v>
      </c>
      <c r="BM12" s="36" t="s">
        <v>79</v>
      </c>
      <c r="BN12" s="49" t="s">
        <v>152</v>
      </c>
      <c r="BO12" s="37" t="s">
        <v>153</v>
      </c>
      <c r="BP12" s="36" t="s">
        <v>83</v>
      </c>
      <c r="BQ12" s="37" t="s">
        <v>154</v>
      </c>
      <c r="BR12" s="49" t="s">
        <v>95</v>
      </c>
      <c r="BS12" s="36" t="s">
        <v>116</v>
      </c>
      <c r="BT12" s="52" t="s">
        <v>155</v>
      </c>
      <c r="BU12" s="36" t="s">
        <v>156</v>
      </c>
      <c r="BV12" s="36" t="s">
        <v>96</v>
      </c>
      <c r="BW12" s="38">
        <v>49</v>
      </c>
      <c r="BX12" s="39" t="s">
        <v>103</v>
      </c>
      <c r="BY12" s="39" t="s">
        <v>97</v>
      </c>
    </row>
    <row r="13" spans="1:77" ht="19.95" customHeight="1" x14ac:dyDescent="0.3">
      <c r="A13" s="20" t="s">
        <v>157</v>
      </c>
      <c r="B13" s="53" t="s">
        <v>158</v>
      </c>
      <c r="C13" s="22">
        <f t="shared" si="0"/>
        <v>33.61914268918337</v>
      </c>
      <c r="D13" s="22">
        <v>29.047000000000001</v>
      </c>
      <c r="E13" s="22">
        <v>14.678000000000001</v>
      </c>
      <c r="F13" s="22">
        <v>14.375999999999999</v>
      </c>
      <c r="G13" s="23">
        <f t="shared" si="1"/>
        <v>12.239121143103171</v>
      </c>
      <c r="H13" s="23">
        <v>9.9380000000000006</v>
      </c>
      <c r="I13" s="23">
        <v>9.3230000000000004</v>
      </c>
      <c r="J13" s="24">
        <v>0.96699999999999997</v>
      </c>
      <c r="K13" s="24">
        <v>4.1020000000000003</v>
      </c>
      <c r="L13" s="24">
        <v>51.9</v>
      </c>
      <c r="M13" s="25">
        <f t="shared" si="2"/>
        <v>2.2910879440955134</v>
      </c>
      <c r="N13" s="25">
        <f t="shared" si="3"/>
        <v>22.966666666666669</v>
      </c>
      <c r="O13" s="26">
        <v>2.2080000000000002</v>
      </c>
      <c r="P13" s="26">
        <v>9.3000000000000007</v>
      </c>
      <c r="Q13" s="26">
        <f t="shared" si="4"/>
        <v>1.0910000000000002</v>
      </c>
      <c r="R13" s="27">
        <f t="shared" si="5"/>
        <v>10.453962000000002</v>
      </c>
      <c r="S13" s="27">
        <f t="shared" si="6"/>
        <v>10.363409000000001</v>
      </c>
      <c r="T13" s="28">
        <f t="shared" si="7"/>
        <v>6.8482070000000013</v>
      </c>
      <c r="U13" s="27">
        <f t="shared" si="8"/>
        <v>31.208925592295422</v>
      </c>
      <c r="V13" s="28">
        <f t="shared" si="9"/>
        <v>1.0254599999999998</v>
      </c>
      <c r="W13" s="28">
        <f t="shared" si="10"/>
        <v>3.1311700000000005</v>
      </c>
      <c r="X13" s="27">
        <f t="shared" si="11"/>
        <v>59.370250792483745</v>
      </c>
      <c r="Y13" s="29">
        <v>0.23</v>
      </c>
      <c r="Z13" s="29">
        <v>0.22</v>
      </c>
      <c r="AA13" s="29">
        <v>1.024</v>
      </c>
      <c r="AB13" s="24">
        <v>6.2770000000000001</v>
      </c>
      <c r="AC13" s="24">
        <v>1.7230000000000001</v>
      </c>
      <c r="AD13" s="24">
        <v>1.9379999999999999</v>
      </c>
      <c r="AE13" s="24">
        <v>0.97199999999999998</v>
      </c>
      <c r="AF13" s="24">
        <v>1.0549999999999999</v>
      </c>
      <c r="AG13" s="22">
        <v>6.42</v>
      </c>
      <c r="AH13" s="22">
        <v>9.3000000000000007</v>
      </c>
      <c r="AI13" s="22">
        <v>11.279</v>
      </c>
      <c r="AJ13" s="22">
        <v>12.689</v>
      </c>
      <c r="AK13" s="30">
        <v>5.0960000000000001</v>
      </c>
      <c r="AL13" s="30">
        <v>7.9340000000000002</v>
      </c>
      <c r="AM13" s="30">
        <v>10.696999999999999</v>
      </c>
      <c r="AN13" s="30">
        <v>11.821999999999999</v>
      </c>
      <c r="AO13" s="30">
        <v>13.526999999999999</v>
      </c>
      <c r="AP13" s="31">
        <v>6.3029999999999999</v>
      </c>
      <c r="AQ13" s="31">
        <v>9.1229999999999993</v>
      </c>
      <c r="AR13" s="31">
        <v>11.038</v>
      </c>
      <c r="AS13" s="31">
        <v>12.391999999999999</v>
      </c>
      <c r="AT13" s="32">
        <v>4.8769999999999998</v>
      </c>
      <c r="AU13" s="32">
        <v>7.7469999999999999</v>
      </c>
      <c r="AV13" s="32">
        <v>10.500999999999999</v>
      </c>
      <c r="AW13" s="32">
        <v>11.57</v>
      </c>
      <c r="AX13" s="32">
        <v>13.147</v>
      </c>
      <c r="AY13" s="33">
        <v>2.4849999999999999</v>
      </c>
      <c r="AZ13" s="33">
        <v>2.4980000000000002</v>
      </c>
      <c r="BA13" s="33">
        <v>2.4820000000000002</v>
      </c>
      <c r="BB13" s="24">
        <v>2.28914573283082</v>
      </c>
      <c r="BC13" s="24">
        <v>2.30112114310317</v>
      </c>
      <c r="BD13" s="24">
        <v>2.2829969563525498</v>
      </c>
      <c r="BE13" s="34">
        <v>22.9</v>
      </c>
      <c r="BF13" s="34">
        <v>22.9</v>
      </c>
      <c r="BG13" s="34">
        <v>23.1</v>
      </c>
      <c r="BH13" s="44" t="s">
        <v>121</v>
      </c>
      <c r="BI13" s="29">
        <v>10.090999999999999</v>
      </c>
      <c r="BJ13" s="29">
        <v>9.1679999999999993</v>
      </c>
      <c r="BK13" s="29">
        <v>9.1679999999999993</v>
      </c>
      <c r="BL13" s="50" t="s">
        <v>80</v>
      </c>
      <c r="BM13" s="54" t="s">
        <v>123</v>
      </c>
      <c r="BN13" s="50" t="s">
        <v>81</v>
      </c>
      <c r="BO13" s="50" t="s">
        <v>159</v>
      </c>
      <c r="BP13" s="50" t="s">
        <v>83</v>
      </c>
      <c r="BQ13" s="54" t="s">
        <v>141</v>
      </c>
      <c r="BR13" s="54" t="s">
        <v>160</v>
      </c>
      <c r="BS13" s="50" t="s">
        <v>161</v>
      </c>
      <c r="BT13" s="50" t="s">
        <v>87</v>
      </c>
      <c r="BU13" s="45" t="s">
        <v>162</v>
      </c>
      <c r="BV13" s="54" t="s">
        <v>163</v>
      </c>
      <c r="BW13" s="55">
        <v>40</v>
      </c>
      <c r="BX13" s="48" t="s">
        <v>80</v>
      </c>
      <c r="BY13" s="48" t="s">
        <v>97</v>
      </c>
    </row>
    <row r="14" spans="1:77" ht="19.95" customHeight="1" x14ac:dyDescent="0.3">
      <c r="A14" s="20" t="s">
        <v>164</v>
      </c>
      <c r="B14" s="21">
        <v>1911</v>
      </c>
      <c r="C14" s="22">
        <f t="shared" si="0"/>
        <v>33.675598516979001</v>
      </c>
      <c r="D14" s="22">
        <v>29.312000000000001</v>
      </c>
      <c r="E14" s="22">
        <v>14.648999999999999</v>
      </c>
      <c r="F14" s="22">
        <v>14.657</v>
      </c>
      <c r="G14" s="23">
        <f t="shared" si="1"/>
        <v>11.837900916614201</v>
      </c>
      <c r="H14" s="23">
        <v>9.6720000000000006</v>
      </c>
      <c r="I14" s="23">
        <v>9.1929999999999996</v>
      </c>
      <c r="J14" s="24">
        <v>0.83799999999999997</v>
      </c>
      <c r="K14" s="24">
        <v>4.282</v>
      </c>
      <c r="L14" s="24">
        <v>52.4</v>
      </c>
      <c r="M14" s="25">
        <f t="shared" si="2"/>
        <v>2.1764998111977332</v>
      </c>
      <c r="N14" s="25">
        <f t="shared" si="3"/>
        <v>22.933333333333334</v>
      </c>
      <c r="O14" s="26">
        <v>2.1819999999999999</v>
      </c>
      <c r="P14" s="26">
        <v>9.8000000000000007</v>
      </c>
      <c r="Q14" s="26">
        <f t="shared" si="4"/>
        <v>0.98599999999999988</v>
      </c>
      <c r="R14" s="27">
        <f t="shared" si="5"/>
        <v>9.5740599999999976</v>
      </c>
      <c r="S14" s="27">
        <f t="shared" si="6"/>
        <v>9.5572979999999976</v>
      </c>
      <c r="T14" s="28">
        <f t="shared" si="7"/>
        <v>6.5628159999999989</v>
      </c>
      <c r="U14" s="27">
        <f t="shared" si="8"/>
        <v>31.097050156214578</v>
      </c>
      <c r="V14" s="28">
        <f t="shared" si="9"/>
        <v>0.95062499999999994</v>
      </c>
      <c r="W14" s="28">
        <f t="shared" si="10"/>
        <v>2.8663019999999997</v>
      </c>
      <c r="X14" s="27">
        <f t="shared" si="11"/>
        <v>59.326539281010135</v>
      </c>
      <c r="Y14" s="29">
        <v>0.39</v>
      </c>
      <c r="Z14" s="29">
        <v>0.27</v>
      </c>
      <c r="AA14" s="29">
        <v>1.0980000000000001</v>
      </c>
      <c r="AB14" s="24">
        <v>6.6559999999999997</v>
      </c>
      <c r="AC14" s="24">
        <v>1.353</v>
      </c>
      <c r="AD14" s="24">
        <v>1.663</v>
      </c>
      <c r="AE14" s="24">
        <v>0.97499999999999998</v>
      </c>
      <c r="AF14" s="24">
        <v>0.97499999999999998</v>
      </c>
      <c r="AG14" s="22">
        <v>6.3810000000000002</v>
      </c>
      <c r="AH14" s="22">
        <v>9.3130000000000006</v>
      </c>
      <c r="AI14" s="22">
        <v>11.326000000000001</v>
      </c>
      <c r="AJ14" s="22">
        <v>12.734</v>
      </c>
      <c r="AK14" s="30">
        <v>4.9390000000000001</v>
      </c>
      <c r="AL14" s="30">
        <v>7.9020000000000001</v>
      </c>
      <c r="AM14" s="30">
        <v>10.765000000000001</v>
      </c>
      <c r="AN14" s="30">
        <v>11.818</v>
      </c>
      <c r="AO14" s="30">
        <v>13.506</v>
      </c>
      <c r="AP14" s="31">
        <v>6.4169999999999998</v>
      </c>
      <c r="AQ14" s="31">
        <v>9.3260000000000005</v>
      </c>
      <c r="AR14" s="31">
        <v>11.303000000000001</v>
      </c>
      <c r="AS14" s="31">
        <v>12.696999999999999</v>
      </c>
      <c r="AT14" s="32">
        <v>4.9640000000000004</v>
      </c>
      <c r="AU14" s="32">
        <v>7.8710000000000004</v>
      </c>
      <c r="AV14" s="32">
        <v>10.750999999999999</v>
      </c>
      <c r="AW14" s="32">
        <v>11.821999999999999</v>
      </c>
      <c r="AX14" s="32">
        <v>13.499000000000001</v>
      </c>
      <c r="AY14" s="33">
        <v>2.3650000000000002</v>
      </c>
      <c r="AZ14" s="33">
        <v>2.36</v>
      </c>
      <c r="BA14" s="33">
        <v>2.3650000000000002</v>
      </c>
      <c r="BB14" s="24">
        <v>2.1833921634722002</v>
      </c>
      <c r="BC14" s="24">
        <v>2.1659009166141998</v>
      </c>
      <c r="BD14" s="24">
        <v>2.1802063535067999</v>
      </c>
      <c r="BE14" s="34">
        <v>22.6</v>
      </c>
      <c r="BF14" s="34">
        <v>23.4</v>
      </c>
      <c r="BG14" s="34">
        <v>22.8</v>
      </c>
      <c r="BH14" s="56" t="s">
        <v>165</v>
      </c>
      <c r="BI14" s="29">
        <v>7.23</v>
      </c>
      <c r="BJ14" s="29">
        <v>6.39</v>
      </c>
      <c r="BK14" s="29">
        <v>6.39</v>
      </c>
      <c r="BL14" s="50" t="s">
        <v>80</v>
      </c>
      <c r="BM14" s="50" t="s">
        <v>123</v>
      </c>
      <c r="BN14" s="50" t="s">
        <v>92</v>
      </c>
      <c r="BO14" s="50" t="s">
        <v>140</v>
      </c>
      <c r="BP14" s="50" t="s">
        <v>166</v>
      </c>
      <c r="BQ14" s="54" t="s">
        <v>141</v>
      </c>
      <c r="BR14" s="54" t="s">
        <v>95</v>
      </c>
      <c r="BS14" s="50" t="s">
        <v>116</v>
      </c>
      <c r="BT14" s="50" t="s">
        <v>87</v>
      </c>
      <c r="BU14" s="46" t="s">
        <v>129</v>
      </c>
      <c r="BV14" s="54" t="s">
        <v>167</v>
      </c>
      <c r="BW14" s="48">
        <v>58</v>
      </c>
      <c r="BX14" s="48" t="s">
        <v>168</v>
      </c>
      <c r="BY14" s="48" t="s">
        <v>169</v>
      </c>
    </row>
    <row r="15" spans="1:77" ht="19.95" customHeight="1" x14ac:dyDescent="0.3">
      <c r="A15" s="20" t="s">
        <v>170</v>
      </c>
      <c r="B15" s="21">
        <v>1889</v>
      </c>
      <c r="C15" s="22">
        <f t="shared" si="0"/>
        <v>33.964555390513326</v>
      </c>
      <c r="D15" s="22">
        <v>29.353000000000002</v>
      </c>
      <c r="E15" s="22">
        <v>14.664999999999999</v>
      </c>
      <c r="F15" s="22">
        <v>14.672000000000001</v>
      </c>
      <c r="G15" s="23">
        <f t="shared" si="1"/>
        <v>11.82848838486913</v>
      </c>
      <c r="H15" s="23">
        <v>9.6750000000000007</v>
      </c>
      <c r="I15" s="23">
        <v>9.3079999999999998</v>
      </c>
      <c r="J15" s="24">
        <v>0.80500000000000005</v>
      </c>
      <c r="K15" s="24">
        <v>4.3079999999999998</v>
      </c>
      <c r="L15" s="24">
        <v>53.3</v>
      </c>
      <c r="M15" s="25">
        <f t="shared" si="2"/>
        <v>2.2550145917941502</v>
      </c>
      <c r="N15" s="25">
        <f t="shared" si="3"/>
        <v>23.933333333333334</v>
      </c>
      <c r="O15" s="26">
        <v>2.1709999999999998</v>
      </c>
      <c r="P15" s="26">
        <v>10.9</v>
      </c>
      <c r="Q15" s="26">
        <f t="shared" si="4"/>
        <v>1.0119999999999998</v>
      </c>
      <c r="R15" s="27">
        <f t="shared" si="5"/>
        <v>9.816399999999998</v>
      </c>
      <c r="S15" s="27">
        <f t="shared" si="6"/>
        <v>9.8285439999999973</v>
      </c>
      <c r="T15" s="28">
        <f t="shared" si="7"/>
        <v>6.6700919999999986</v>
      </c>
      <c r="U15" s="27">
        <f t="shared" si="8"/>
        <v>31.755651487722218</v>
      </c>
      <c r="V15" s="28">
        <f t="shared" si="9"/>
        <v>0.92401999999999995</v>
      </c>
      <c r="W15" s="28">
        <f t="shared" si="10"/>
        <v>2.8669959999999994</v>
      </c>
      <c r="X15" s="27">
        <f t="shared" si="11"/>
        <v>59.293539297027174</v>
      </c>
      <c r="Y15" s="29">
        <v>0.28000000000000003</v>
      </c>
      <c r="Z15" s="29">
        <v>0.26800000000000002</v>
      </c>
      <c r="AA15" s="29">
        <v>1.05</v>
      </c>
      <c r="AB15" s="24">
        <v>6.5910000000000002</v>
      </c>
      <c r="AC15" s="24">
        <v>1.4039999999999999</v>
      </c>
      <c r="AD15" s="24">
        <v>1.68</v>
      </c>
      <c r="AE15" s="24">
        <v>0.94</v>
      </c>
      <c r="AF15" s="24">
        <v>0.98299999999999998</v>
      </c>
      <c r="AG15" s="22">
        <v>6.4050000000000002</v>
      </c>
      <c r="AH15" s="22">
        <v>9.1910000000000007</v>
      </c>
      <c r="AI15" s="22">
        <v>11.122</v>
      </c>
      <c r="AJ15" s="22">
        <v>12.56</v>
      </c>
      <c r="AK15" s="30">
        <v>4.9649999999999999</v>
      </c>
      <c r="AL15" s="30">
        <v>7.8159999999999998</v>
      </c>
      <c r="AM15" s="30">
        <v>10.65</v>
      </c>
      <c r="AN15" s="30">
        <v>11.693</v>
      </c>
      <c r="AO15" s="30">
        <v>13.528</v>
      </c>
      <c r="AP15" s="31">
        <v>6.3659999999999997</v>
      </c>
      <c r="AQ15" s="31">
        <v>9.2469999999999999</v>
      </c>
      <c r="AR15" s="31">
        <v>11.116</v>
      </c>
      <c r="AS15" s="31">
        <v>12.584</v>
      </c>
      <c r="AT15" s="32">
        <v>4.96</v>
      </c>
      <c r="AU15" s="32">
        <v>7.7930000000000001</v>
      </c>
      <c r="AV15" s="32">
        <v>10.644</v>
      </c>
      <c r="AW15" s="32">
        <v>11.654999999999999</v>
      </c>
      <c r="AX15" s="32">
        <v>13.449</v>
      </c>
      <c r="AY15" s="33">
        <v>2.63</v>
      </c>
      <c r="AZ15" s="33">
        <v>2.38</v>
      </c>
      <c r="BA15" s="33">
        <v>2.39</v>
      </c>
      <c r="BB15" s="24">
        <v>2.4333015593546099</v>
      </c>
      <c r="BC15" s="24">
        <v>2.1534883848691302</v>
      </c>
      <c r="BD15" s="24">
        <v>2.1782538311587101</v>
      </c>
      <c r="BE15" s="34">
        <v>22.3</v>
      </c>
      <c r="BF15" s="34">
        <v>25.2</v>
      </c>
      <c r="BG15" s="34">
        <v>24.3</v>
      </c>
      <c r="BH15" s="44" t="s">
        <v>121</v>
      </c>
      <c r="BI15" s="29">
        <v>8.2260000000000009</v>
      </c>
      <c r="BJ15" s="29">
        <v>8.2260000000000009</v>
      </c>
      <c r="BK15" s="29">
        <v>8.2260000000000009</v>
      </c>
      <c r="BL15" s="50" t="s">
        <v>137</v>
      </c>
      <c r="BM15" s="54" t="s">
        <v>171</v>
      </c>
      <c r="BN15" s="50" t="s">
        <v>92</v>
      </c>
      <c r="BO15" s="50"/>
      <c r="BP15" s="50" t="s">
        <v>172</v>
      </c>
      <c r="BQ15" s="50" t="s">
        <v>173</v>
      </c>
      <c r="BR15" s="54" t="s">
        <v>95</v>
      </c>
      <c r="BS15" s="50" t="s">
        <v>86</v>
      </c>
      <c r="BT15" s="50" t="s">
        <v>87</v>
      </c>
      <c r="BU15" s="50" t="s">
        <v>174</v>
      </c>
      <c r="BV15" s="54" t="s">
        <v>110</v>
      </c>
      <c r="BW15" s="48">
        <v>55</v>
      </c>
      <c r="BX15" s="48" t="s">
        <v>80</v>
      </c>
      <c r="BY15" s="48" t="s">
        <v>97</v>
      </c>
    </row>
    <row r="16" spans="1:77" ht="19.95" customHeight="1" x14ac:dyDescent="0.3">
      <c r="A16" s="20" t="s">
        <v>175</v>
      </c>
      <c r="B16" s="21">
        <v>1997</v>
      </c>
      <c r="C16" s="22">
        <f t="shared" si="0"/>
        <v>33.49184990109157</v>
      </c>
      <c r="D16" s="22">
        <v>28.838000000000001</v>
      </c>
      <c r="E16" s="22">
        <v>14.446999999999999</v>
      </c>
      <c r="F16" s="22">
        <v>14.419</v>
      </c>
      <c r="G16" s="23">
        <f t="shared" si="1"/>
        <v>11.937457300820189</v>
      </c>
      <c r="H16" s="23">
        <v>9.6129999999999995</v>
      </c>
      <c r="I16" s="23">
        <v>9.1690000000000005</v>
      </c>
      <c r="J16" s="24">
        <v>0.71799999999999997</v>
      </c>
      <c r="K16" s="24">
        <v>4.0880000000000001</v>
      </c>
      <c r="L16" s="24">
        <v>52.7</v>
      </c>
      <c r="M16" s="25">
        <f t="shared" si="2"/>
        <v>2.3261024006372533</v>
      </c>
      <c r="N16" s="25">
        <f t="shared" si="3"/>
        <v>25.600000000000005</v>
      </c>
      <c r="O16" s="26">
        <v>2.2400000000000002</v>
      </c>
      <c r="P16" s="26">
        <v>10.5</v>
      </c>
      <c r="Q16" s="26">
        <f t="shared" si="4"/>
        <v>1.0800000000000003</v>
      </c>
      <c r="R16" s="27">
        <f t="shared" si="5"/>
        <v>10.343160000000001</v>
      </c>
      <c r="S16" s="27">
        <f t="shared" si="6"/>
        <v>10.728720000000004</v>
      </c>
      <c r="T16" s="28">
        <f t="shared" si="7"/>
        <v>6.201360000000002</v>
      </c>
      <c r="U16" s="27">
        <f t="shared" si="8"/>
        <v>28.799170765778491</v>
      </c>
      <c r="V16" s="28">
        <f t="shared" si="9"/>
        <v>0.92005999999999999</v>
      </c>
      <c r="W16" s="28">
        <f t="shared" si="10"/>
        <v>3.4225200000000005</v>
      </c>
      <c r="X16" s="27">
        <f t="shared" si="11"/>
        <v>59.259225194131623</v>
      </c>
      <c r="Y16" s="29">
        <v>0.26700000000000002</v>
      </c>
      <c r="Z16" s="29">
        <v>0.223</v>
      </c>
      <c r="AA16" s="29">
        <v>1.0549999999999999</v>
      </c>
      <c r="AB16" s="24">
        <v>5.742</v>
      </c>
      <c r="AC16" s="24">
        <v>1.738</v>
      </c>
      <c r="AD16" s="24">
        <v>2.133</v>
      </c>
      <c r="AE16" s="24">
        <v>0.89500000000000002</v>
      </c>
      <c r="AF16" s="24">
        <v>1.028</v>
      </c>
      <c r="AG16" s="22">
        <v>6.44</v>
      </c>
      <c r="AH16" s="22">
        <v>9.0419999999999998</v>
      </c>
      <c r="AI16" s="22">
        <v>11.005000000000001</v>
      </c>
      <c r="AJ16" s="22">
        <v>12.406000000000001</v>
      </c>
      <c r="AK16" s="30">
        <v>4.87</v>
      </c>
      <c r="AL16" s="30">
        <v>7.62</v>
      </c>
      <c r="AM16" s="30">
        <v>10.407999999999999</v>
      </c>
      <c r="AN16" s="30">
        <v>11.579000000000001</v>
      </c>
      <c r="AO16" s="30">
        <v>13.175000000000001</v>
      </c>
      <c r="AP16" s="31">
        <v>6.4119999999999999</v>
      </c>
      <c r="AQ16" s="31">
        <v>9.0410000000000004</v>
      </c>
      <c r="AR16" s="31">
        <v>10.997999999999999</v>
      </c>
      <c r="AS16" s="31">
        <v>12.369</v>
      </c>
      <c r="AT16" s="32">
        <v>4.4850000000000003</v>
      </c>
      <c r="AU16" s="32">
        <v>7.6539999999999999</v>
      </c>
      <c r="AV16" s="32">
        <v>10.379</v>
      </c>
      <c r="AW16" s="32">
        <v>11.567</v>
      </c>
      <c r="AX16" s="32">
        <v>13.202999999999999</v>
      </c>
      <c r="AY16" s="33">
        <v>2.58</v>
      </c>
      <c r="AZ16" s="33">
        <v>2.5840000000000001</v>
      </c>
      <c r="BA16" s="33">
        <v>2.5739999999999998</v>
      </c>
      <c r="BB16" s="24">
        <v>2.3325329781248101</v>
      </c>
      <c r="BC16" s="24">
        <v>2.3244573008201899</v>
      </c>
      <c r="BD16" s="24">
        <v>2.3213169229667598</v>
      </c>
      <c r="BE16" s="34">
        <v>25.3</v>
      </c>
      <c r="BF16" s="34">
        <v>25.9</v>
      </c>
      <c r="BG16" s="34">
        <v>25.6</v>
      </c>
      <c r="BH16" s="44" t="s">
        <v>121</v>
      </c>
      <c r="BI16" s="29">
        <v>7.9210000000000003</v>
      </c>
      <c r="BJ16" s="29">
        <v>6.9880000000000004</v>
      </c>
      <c r="BK16" s="29">
        <v>6.9880000000000004</v>
      </c>
      <c r="BL16" s="50" t="s">
        <v>80</v>
      </c>
      <c r="BM16" s="54" t="s">
        <v>123</v>
      </c>
      <c r="BN16" s="50" t="s">
        <v>81</v>
      </c>
      <c r="BO16" s="50" t="s">
        <v>176</v>
      </c>
      <c r="BP16" s="50" t="s">
        <v>83</v>
      </c>
      <c r="BQ16" s="54" t="s">
        <v>177</v>
      </c>
      <c r="BR16" s="54" t="s">
        <v>178</v>
      </c>
      <c r="BS16" s="50" t="s">
        <v>116</v>
      </c>
      <c r="BT16" s="50" t="s">
        <v>87</v>
      </c>
      <c r="BU16" s="45" t="s">
        <v>162</v>
      </c>
      <c r="BV16" s="54" t="s">
        <v>179</v>
      </c>
      <c r="BW16" s="48">
        <v>44</v>
      </c>
      <c r="BX16" s="48" t="s">
        <v>80</v>
      </c>
      <c r="BY16" s="48" t="s">
        <v>180</v>
      </c>
    </row>
    <row r="17" spans="1:77" ht="19.95" customHeight="1" x14ac:dyDescent="0.3">
      <c r="A17" s="20" t="s">
        <v>181</v>
      </c>
      <c r="B17" s="21">
        <v>1974</v>
      </c>
      <c r="C17" s="22">
        <f t="shared" si="0"/>
        <v>33.621193727812965</v>
      </c>
      <c r="D17" s="22">
        <v>29.268000000000001</v>
      </c>
      <c r="E17" s="22">
        <v>14.624000000000001</v>
      </c>
      <c r="F17" s="22">
        <v>14.646000000000001</v>
      </c>
      <c r="G17" s="23">
        <f t="shared" si="1"/>
        <v>11.76171599510344</v>
      </c>
      <c r="H17" s="23">
        <v>9.5830000000000002</v>
      </c>
      <c r="I17" s="23">
        <v>9.14</v>
      </c>
      <c r="J17" s="24">
        <v>0.74199999999999999</v>
      </c>
      <c r="K17" s="24">
        <v>4.2619999999999996</v>
      </c>
      <c r="L17" s="24">
        <v>53.2</v>
      </c>
      <c r="M17" s="25">
        <f t="shared" si="2"/>
        <v>2.1773032409721331</v>
      </c>
      <c r="N17" s="25">
        <f t="shared" si="3"/>
        <v>20.400000000000002</v>
      </c>
      <c r="O17" s="26">
        <v>2.1150000000000002</v>
      </c>
      <c r="P17" s="26">
        <v>4.7</v>
      </c>
      <c r="Q17" s="26">
        <f t="shared" si="4"/>
        <v>0.92900000000000016</v>
      </c>
      <c r="R17" s="27">
        <f t="shared" si="5"/>
        <v>9.0373120000000036</v>
      </c>
      <c r="S17" s="27">
        <f t="shared" si="6"/>
        <v>9.0438150000000022</v>
      </c>
      <c r="T17" s="28">
        <f t="shared" si="7"/>
        <v>6.0830920000000015</v>
      </c>
      <c r="U17" s="27">
        <f t="shared" si="8"/>
        <v>30.013215384118208</v>
      </c>
      <c r="V17" s="28">
        <f t="shared" si="9"/>
        <v>0.87514000000000003</v>
      </c>
      <c r="W17" s="28">
        <f t="shared" si="10"/>
        <v>2.6309280000000013</v>
      </c>
      <c r="X17" s="27">
        <f t="shared" si="11"/>
        <v>59.250376352406853</v>
      </c>
      <c r="Y17" s="29">
        <v>0.22900000000000001</v>
      </c>
      <c r="Z17" s="29">
        <v>0.23300000000000001</v>
      </c>
      <c r="AA17" s="29">
        <v>1.139</v>
      </c>
      <c r="AB17" s="24">
        <v>6.548</v>
      </c>
      <c r="AC17" s="24">
        <v>1.3540000000000001</v>
      </c>
      <c r="AD17" s="24">
        <v>1.679</v>
      </c>
      <c r="AE17" s="24">
        <v>0.93100000000000005</v>
      </c>
      <c r="AF17" s="24">
        <v>0.94</v>
      </c>
      <c r="AG17" s="22">
        <v>6.39</v>
      </c>
      <c r="AH17" s="22">
        <v>9.1020000000000003</v>
      </c>
      <c r="AI17" s="22">
        <v>10.941000000000001</v>
      </c>
      <c r="AJ17" s="22">
        <v>12.765000000000001</v>
      </c>
      <c r="AK17" s="30">
        <v>4.8959999999999999</v>
      </c>
      <c r="AL17" s="30">
        <v>7.6980000000000004</v>
      </c>
      <c r="AM17" s="30">
        <v>10.448</v>
      </c>
      <c r="AN17" s="30">
        <v>11.526</v>
      </c>
      <c r="AO17" s="30">
        <v>13.222</v>
      </c>
      <c r="AP17" s="31">
        <v>6.4420000000000002</v>
      </c>
      <c r="AQ17" s="31">
        <v>9.1850000000000005</v>
      </c>
      <c r="AR17" s="31">
        <v>10.987</v>
      </c>
      <c r="AS17" s="31">
        <v>12.821999999999999</v>
      </c>
      <c r="AT17" s="32">
        <v>4.9109999999999996</v>
      </c>
      <c r="AU17" s="32">
        <v>7.7430000000000003</v>
      </c>
      <c r="AV17" s="32">
        <v>10.476000000000001</v>
      </c>
      <c r="AW17" s="32">
        <v>11.539</v>
      </c>
      <c r="AX17" s="32">
        <v>13.231999999999999</v>
      </c>
      <c r="AY17" s="33">
        <v>2.3199999999999998</v>
      </c>
      <c r="AZ17" s="33">
        <v>2.323</v>
      </c>
      <c r="BA17" s="33">
        <v>2.3260000000000001</v>
      </c>
      <c r="BB17" s="24">
        <v>2.1744942156211899</v>
      </c>
      <c r="BC17" s="24">
        <v>2.1787159951034401</v>
      </c>
      <c r="BD17" s="24">
        <v>2.1786995121917698</v>
      </c>
      <c r="BE17" s="34">
        <v>20.399999999999999</v>
      </c>
      <c r="BF17" s="34">
        <v>20.3</v>
      </c>
      <c r="BG17" s="34">
        <v>20.5</v>
      </c>
      <c r="BH17" s="35" t="s">
        <v>79</v>
      </c>
      <c r="BI17" s="29">
        <v>9.15</v>
      </c>
      <c r="BJ17" s="29">
        <v>9.15</v>
      </c>
      <c r="BK17" s="29">
        <v>9.15</v>
      </c>
      <c r="BL17" s="42" t="s">
        <v>103</v>
      </c>
      <c r="BM17" s="36" t="s">
        <v>146</v>
      </c>
      <c r="BN17" s="43" t="s">
        <v>92</v>
      </c>
      <c r="BO17" s="37" t="s">
        <v>147</v>
      </c>
      <c r="BP17" s="36" t="s">
        <v>83</v>
      </c>
      <c r="BQ17" s="37" t="s">
        <v>107</v>
      </c>
      <c r="BR17" s="49" t="s">
        <v>95</v>
      </c>
      <c r="BS17" s="36" t="s">
        <v>116</v>
      </c>
      <c r="BT17" s="42" t="s">
        <v>79</v>
      </c>
      <c r="BU17" s="37" t="s">
        <v>149</v>
      </c>
      <c r="BV17" s="37" t="s">
        <v>150</v>
      </c>
      <c r="BW17" s="38">
        <v>48</v>
      </c>
      <c r="BX17" s="38" t="s">
        <v>80</v>
      </c>
      <c r="BY17" s="38" t="s">
        <v>97</v>
      </c>
    </row>
    <row r="18" spans="1:77" ht="19.95" customHeight="1" x14ac:dyDescent="0.3">
      <c r="A18" s="20" t="s">
        <v>182</v>
      </c>
      <c r="B18" s="21">
        <v>2000</v>
      </c>
      <c r="C18" s="22">
        <f t="shared" si="0"/>
        <v>33.395860145221022</v>
      </c>
      <c r="D18" s="22">
        <v>29.253</v>
      </c>
      <c r="E18" s="22">
        <v>14.656000000000001</v>
      </c>
      <c r="F18" s="22">
        <v>14.641999999999999</v>
      </c>
      <c r="G18" s="23">
        <f t="shared" si="1"/>
        <v>11.67728039373057</v>
      </c>
      <c r="H18" s="23">
        <v>9.5990000000000002</v>
      </c>
      <c r="I18" s="23">
        <v>9.125</v>
      </c>
      <c r="J18" s="24">
        <v>0.75600000000000001</v>
      </c>
      <c r="K18" s="24">
        <v>4.1239999999999997</v>
      </c>
      <c r="L18" s="24">
        <v>53.6</v>
      </c>
      <c r="M18" s="25">
        <f t="shared" si="2"/>
        <v>2.0737135129838631</v>
      </c>
      <c r="N18" s="25">
        <f t="shared" si="3"/>
        <v>25.366666666666664</v>
      </c>
      <c r="O18" s="26">
        <v>2.1819999999999999</v>
      </c>
      <c r="P18" s="26">
        <v>4.5</v>
      </c>
      <c r="Q18" s="26">
        <f t="shared" si="4"/>
        <v>1.0070000000000001</v>
      </c>
      <c r="R18" s="27">
        <f t="shared" si="5"/>
        <v>9.9149220000000007</v>
      </c>
      <c r="S18" s="27">
        <f t="shared" si="6"/>
        <v>9.8182500000000008</v>
      </c>
      <c r="T18" s="28">
        <f t="shared" si="7"/>
        <v>6.6059200000000002</v>
      </c>
      <c r="U18" s="27">
        <f t="shared" si="8"/>
        <v>31.539337898874091</v>
      </c>
      <c r="V18" s="28">
        <f t="shared" si="9"/>
        <v>0.92598000000000003</v>
      </c>
      <c r="W18" s="28">
        <f t="shared" si="10"/>
        <v>2.9545379999999994</v>
      </c>
      <c r="X18" s="27">
        <f t="shared" si="11"/>
        <v>59.245038784958986</v>
      </c>
      <c r="Y18" s="29">
        <v>0.32900000000000001</v>
      </c>
      <c r="Z18" s="29">
        <v>0.32900000000000001</v>
      </c>
      <c r="AA18" s="29">
        <v>1.1299999999999999</v>
      </c>
      <c r="AB18" s="24">
        <v>6.56</v>
      </c>
      <c r="AC18" s="24">
        <v>1.3759999999999999</v>
      </c>
      <c r="AD18" s="24">
        <v>1.673</v>
      </c>
      <c r="AE18" s="24">
        <v>0.91500000000000004</v>
      </c>
      <c r="AF18" s="24">
        <v>1.012</v>
      </c>
      <c r="AG18" s="22">
        <v>6.3029999999999999</v>
      </c>
      <c r="AH18" s="22">
        <v>9.2029999999999994</v>
      </c>
      <c r="AI18" s="22">
        <v>11.157</v>
      </c>
      <c r="AJ18" s="22">
        <v>12.542999999999999</v>
      </c>
      <c r="AK18" s="30">
        <v>4.8099999999999996</v>
      </c>
      <c r="AL18" s="30">
        <v>7.726</v>
      </c>
      <c r="AM18" s="30">
        <v>10.678000000000001</v>
      </c>
      <c r="AN18" s="30">
        <v>11.747</v>
      </c>
      <c r="AO18" s="30">
        <v>13.377000000000001</v>
      </c>
      <c r="AP18" s="31">
        <v>6.4370000000000003</v>
      </c>
      <c r="AQ18" s="31">
        <v>9.1850000000000005</v>
      </c>
      <c r="AR18" s="31">
        <v>11.302</v>
      </c>
      <c r="AS18" s="31">
        <v>12.659000000000001</v>
      </c>
      <c r="AT18" s="32">
        <v>4.8920000000000003</v>
      </c>
      <c r="AU18" s="32">
        <v>7.8259999999999996</v>
      </c>
      <c r="AV18" s="32">
        <v>10.759</v>
      </c>
      <c r="AW18" s="32">
        <v>11.798</v>
      </c>
      <c r="AX18" s="32">
        <v>13.452999999999999</v>
      </c>
      <c r="AY18" s="33">
        <v>2.2949999999999999</v>
      </c>
      <c r="AZ18" s="33">
        <v>2.2949999999999999</v>
      </c>
      <c r="BA18" s="33">
        <v>2.2949999999999999</v>
      </c>
      <c r="BB18" s="24">
        <v>2.0731544971212799</v>
      </c>
      <c r="BC18" s="24">
        <v>2.0782803937305698</v>
      </c>
      <c r="BD18" s="24">
        <v>2.06970564809974</v>
      </c>
      <c r="BE18" s="34">
        <v>25.4</v>
      </c>
      <c r="BF18" s="34">
        <v>25.1</v>
      </c>
      <c r="BG18" s="34">
        <v>25.6</v>
      </c>
      <c r="BH18" s="40" t="s">
        <v>79</v>
      </c>
      <c r="BI18" s="29">
        <v>9.1419999999999995</v>
      </c>
      <c r="BJ18" s="29">
        <v>9.1419999999999995</v>
      </c>
      <c r="BK18" s="29">
        <v>9.1419999999999995</v>
      </c>
      <c r="BL18" s="36" t="s">
        <v>80</v>
      </c>
      <c r="BM18" s="36" t="s">
        <v>183</v>
      </c>
      <c r="BN18" s="36" t="s">
        <v>92</v>
      </c>
      <c r="BO18" s="36" t="s">
        <v>93</v>
      </c>
      <c r="BP18" s="36" t="s">
        <v>83</v>
      </c>
      <c r="BQ18" s="37" t="s">
        <v>94</v>
      </c>
      <c r="BR18" s="37" t="s">
        <v>95</v>
      </c>
      <c r="BS18" s="36" t="s">
        <v>86</v>
      </c>
      <c r="BT18" s="36" t="s">
        <v>87</v>
      </c>
      <c r="BU18" s="37" t="s">
        <v>118</v>
      </c>
      <c r="BV18" s="36" t="s">
        <v>183</v>
      </c>
      <c r="BW18" s="38">
        <v>38</v>
      </c>
      <c r="BX18" s="38" t="s">
        <v>184</v>
      </c>
      <c r="BY18" s="38" t="s">
        <v>111</v>
      </c>
    </row>
    <row r="19" spans="1:77" ht="19.95" customHeight="1" x14ac:dyDescent="0.3">
      <c r="A19" s="20" t="s">
        <v>185</v>
      </c>
      <c r="B19" s="21">
        <v>1985</v>
      </c>
      <c r="C19" s="22">
        <f t="shared" si="0"/>
        <v>33.719139282490481</v>
      </c>
      <c r="D19" s="22">
        <v>29.071999999999999</v>
      </c>
      <c r="E19" s="22">
        <v>14.676</v>
      </c>
      <c r="F19" s="22">
        <v>14.442</v>
      </c>
      <c r="G19" s="23">
        <f t="shared" si="1"/>
        <v>12.317510110246509</v>
      </c>
      <c r="H19" s="23">
        <v>9.9469999999999992</v>
      </c>
      <c r="I19" s="23">
        <v>9.4209999999999994</v>
      </c>
      <c r="J19" s="24">
        <v>0.85699999999999998</v>
      </c>
      <c r="K19" s="24">
        <v>4.2030000000000003</v>
      </c>
      <c r="L19" s="24">
        <v>56.1</v>
      </c>
      <c r="M19" s="25">
        <f t="shared" si="2"/>
        <v>2.3392164642456632</v>
      </c>
      <c r="N19" s="25">
        <f t="shared" si="3"/>
        <v>23.733333333333334</v>
      </c>
      <c r="O19" s="26">
        <v>2.2829999999999999</v>
      </c>
      <c r="P19" s="26">
        <v>16.400000000000002</v>
      </c>
      <c r="Q19" s="26">
        <f t="shared" si="4"/>
        <v>1.0649999999999999</v>
      </c>
      <c r="R19" s="27">
        <f t="shared" si="5"/>
        <v>10.087680000000001</v>
      </c>
      <c r="S19" s="27">
        <f t="shared" si="6"/>
        <v>10.244235</v>
      </c>
      <c r="T19" s="28">
        <f t="shared" si="7"/>
        <v>6.9544499999999996</v>
      </c>
      <c r="U19" s="27">
        <f t="shared" si="8"/>
        <v>30.624200509745016</v>
      </c>
      <c r="V19" s="28">
        <f t="shared" si="9"/>
        <v>0.98496600000000001</v>
      </c>
      <c r="W19" s="28">
        <f t="shared" si="10"/>
        <v>2.9713499999999997</v>
      </c>
      <c r="X19" s="27">
        <f t="shared" si="11"/>
        <v>59.241594759766315</v>
      </c>
      <c r="Y19" s="29">
        <v>0.17199999999999999</v>
      </c>
      <c r="Z19" s="29">
        <v>0.17199999999999999</v>
      </c>
      <c r="AA19" s="29">
        <v>1.054</v>
      </c>
      <c r="AB19" s="24">
        <v>6.53</v>
      </c>
      <c r="AC19" s="24">
        <v>1.698</v>
      </c>
      <c r="AD19" s="24">
        <v>1.7090000000000001</v>
      </c>
      <c r="AE19" s="24">
        <v>0.98299999999999998</v>
      </c>
      <c r="AF19" s="24">
        <v>1.002</v>
      </c>
      <c r="AG19" s="22">
        <v>6.4089999999999998</v>
      </c>
      <c r="AH19" s="22">
        <v>9.375</v>
      </c>
      <c r="AI19" s="22">
        <v>11.285</v>
      </c>
      <c r="AJ19" s="22">
        <v>12.686</v>
      </c>
      <c r="AK19" s="30">
        <v>5.2039999999999997</v>
      </c>
      <c r="AL19" s="30">
        <v>7.9050000000000002</v>
      </c>
      <c r="AM19" s="30">
        <v>10.68</v>
      </c>
      <c r="AN19" s="30">
        <v>11.747999999999999</v>
      </c>
      <c r="AO19" s="30">
        <v>13.518000000000001</v>
      </c>
      <c r="AP19" s="31">
        <v>6.2460000000000004</v>
      </c>
      <c r="AQ19" s="31">
        <v>9.0090000000000003</v>
      </c>
      <c r="AR19" s="31">
        <v>10.885</v>
      </c>
      <c r="AS19" s="31">
        <v>12.308999999999999</v>
      </c>
      <c r="AT19" s="32">
        <v>4.8230000000000004</v>
      </c>
      <c r="AU19" s="32">
        <v>7.6130000000000004</v>
      </c>
      <c r="AV19" s="32">
        <v>10.374000000000001</v>
      </c>
      <c r="AW19" s="32">
        <v>11.448</v>
      </c>
      <c r="AX19" s="32">
        <v>13.202</v>
      </c>
      <c r="AY19" s="33">
        <v>2.5299999999999998</v>
      </c>
      <c r="AZ19" s="33">
        <v>2.581</v>
      </c>
      <c r="BA19" s="33">
        <v>2.5550000000000002</v>
      </c>
      <c r="BB19" s="24">
        <v>2.3148479596600602</v>
      </c>
      <c r="BC19" s="24">
        <v>2.37051011024651</v>
      </c>
      <c r="BD19" s="24">
        <v>2.3322913228304198</v>
      </c>
      <c r="BE19" s="34">
        <v>23.8</v>
      </c>
      <c r="BF19" s="34">
        <v>23.3</v>
      </c>
      <c r="BG19" s="34">
        <v>24.1</v>
      </c>
      <c r="BH19" s="35" t="s">
        <v>186</v>
      </c>
      <c r="BI19" s="29">
        <v>9.8780000000000001</v>
      </c>
      <c r="BJ19" s="29">
        <v>8.4309999999999992</v>
      </c>
      <c r="BK19" s="29">
        <v>8.4309999999999992</v>
      </c>
      <c r="BL19" s="36" t="s">
        <v>80</v>
      </c>
      <c r="BM19" s="36" t="s">
        <v>187</v>
      </c>
      <c r="BN19" s="36" t="s">
        <v>92</v>
      </c>
      <c r="BO19" s="36" t="s">
        <v>188</v>
      </c>
      <c r="BP19" s="36" t="s">
        <v>83</v>
      </c>
      <c r="BQ19" s="37" t="s">
        <v>94</v>
      </c>
      <c r="BR19" s="37" t="s">
        <v>189</v>
      </c>
      <c r="BS19" s="36" t="s">
        <v>86</v>
      </c>
      <c r="BT19" s="36" t="s">
        <v>87</v>
      </c>
      <c r="BU19" s="36" t="s">
        <v>162</v>
      </c>
      <c r="BV19" s="37" t="s">
        <v>190</v>
      </c>
      <c r="BW19" s="38">
        <v>38</v>
      </c>
      <c r="BX19" s="38" t="s">
        <v>80</v>
      </c>
      <c r="BY19" s="38" t="s">
        <v>191</v>
      </c>
    </row>
    <row r="20" spans="1:77" ht="19.95" customHeight="1" x14ac:dyDescent="0.3">
      <c r="A20" s="20" t="s">
        <v>192</v>
      </c>
      <c r="B20" s="21">
        <v>1918</v>
      </c>
      <c r="C20" s="22">
        <f t="shared" si="0"/>
        <v>33.607770286959209</v>
      </c>
      <c r="D20" s="22">
        <v>29.286000000000001</v>
      </c>
      <c r="E20" s="22">
        <v>14.627000000000001</v>
      </c>
      <c r="F20" s="22">
        <v>14.656000000000001</v>
      </c>
      <c r="G20" s="23">
        <f t="shared" si="1"/>
        <v>11.82258388134597</v>
      </c>
      <c r="H20" s="23">
        <v>9.6639999999999997</v>
      </c>
      <c r="I20" s="23">
        <v>9.1639999999999997</v>
      </c>
      <c r="J20" s="24">
        <v>0.84</v>
      </c>
      <c r="K20" s="24">
        <v>4.2519999999999998</v>
      </c>
      <c r="L20" s="24">
        <v>52.5</v>
      </c>
      <c r="M20" s="25">
        <f t="shared" si="2"/>
        <v>2.1601180561017266</v>
      </c>
      <c r="N20" s="25">
        <f t="shared" si="3"/>
        <v>23</v>
      </c>
      <c r="O20" s="26">
        <v>2.1819999999999999</v>
      </c>
      <c r="P20" s="26">
        <v>4.9000000000000004</v>
      </c>
      <c r="Q20" s="26">
        <f t="shared" si="4"/>
        <v>1.0050000000000001</v>
      </c>
      <c r="R20" s="27">
        <f t="shared" si="5"/>
        <v>9.7143300000000021</v>
      </c>
      <c r="S20" s="27">
        <f t="shared" si="6"/>
        <v>9.7344300000000015</v>
      </c>
      <c r="T20" s="28">
        <f t="shared" si="7"/>
        <v>6.6541050000000013</v>
      </c>
      <c r="U20" s="27">
        <f t="shared" si="8"/>
        <v>31.555711882591471</v>
      </c>
      <c r="V20" s="28">
        <f t="shared" si="9"/>
        <v>0.88057200000000002</v>
      </c>
      <c r="W20" s="28">
        <f t="shared" si="10"/>
        <v>2.9044500000000011</v>
      </c>
      <c r="X20" s="27">
        <f t="shared" si="11"/>
        <v>59.125930518772556</v>
      </c>
      <c r="Y20" s="29">
        <v>0.35599999999999998</v>
      </c>
      <c r="Z20" s="29">
        <v>0.35599999999999998</v>
      </c>
      <c r="AA20" s="29">
        <v>1.1279999999999999</v>
      </c>
      <c r="AB20" s="24">
        <v>6.6210000000000004</v>
      </c>
      <c r="AC20" s="24">
        <v>1.3680000000000001</v>
      </c>
      <c r="AD20" s="24">
        <v>1.6759999999999999</v>
      </c>
      <c r="AE20" s="24">
        <v>0.92400000000000004</v>
      </c>
      <c r="AF20" s="24">
        <v>0.95299999999999996</v>
      </c>
      <c r="AG20" s="22">
        <v>6.399</v>
      </c>
      <c r="AH20" s="22">
        <v>9.3089999999999993</v>
      </c>
      <c r="AI20" s="22">
        <v>11.004</v>
      </c>
      <c r="AJ20" s="22">
        <v>12.531000000000001</v>
      </c>
      <c r="AK20" s="30">
        <v>4.9610000000000003</v>
      </c>
      <c r="AL20" s="30">
        <v>7.8449999999999998</v>
      </c>
      <c r="AM20" s="30">
        <v>10.739000000000001</v>
      </c>
      <c r="AN20" s="30">
        <v>11.821</v>
      </c>
      <c r="AO20" s="30">
        <v>13.545</v>
      </c>
      <c r="AP20" s="31">
        <v>6.4080000000000004</v>
      </c>
      <c r="AQ20" s="31">
        <v>9.1850000000000005</v>
      </c>
      <c r="AR20" s="31">
        <v>11.151999999999999</v>
      </c>
      <c r="AS20" s="31">
        <v>12.548</v>
      </c>
      <c r="AT20" s="32">
        <v>4.97</v>
      </c>
      <c r="AU20" s="32">
        <v>7.86</v>
      </c>
      <c r="AV20" s="32">
        <v>10.765000000000001</v>
      </c>
      <c r="AW20" s="32">
        <v>11.821</v>
      </c>
      <c r="AX20" s="32">
        <v>13.592000000000001</v>
      </c>
      <c r="AY20" s="33">
        <v>2.3450000000000002</v>
      </c>
      <c r="AZ20" s="33">
        <v>2.3450000000000002</v>
      </c>
      <c r="BA20" s="33">
        <v>2.35</v>
      </c>
      <c r="BB20" s="24">
        <v>2.1585838813459701</v>
      </c>
      <c r="BC20" s="24">
        <v>2.1585838813459701</v>
      </c>
      <c r="BD20" s="24">
        <v>2.1631864056132399</v>
      </c>
      <c r="BE20" s="34">
        <v>23</v>
      </c>
      <c r="BF20" s="34">
        <v>23</v>
      </c>
      <c r="BG20" s="34">
        <v>23</v>
      </c>
      <c r="BH20" s="41" t="s">
        <v>121</v>
      </c>
      <c r="BI20" s="29">
        <v>10.78</v>
      </c>
      <c r="BJ20" s="29">
        <v>13.4</v>
      </c>
      <c r="BK20" s="29">
        <v>10.78</v>
      </c>
      <c r="BL20" s="42" t="s">
        <v>80</v>
      </c>
      <c r="BM20" s="36" t="s">
        <v>132</v>
      </c>
      <c r="BN20" s="43" t="s">
        <v>92</v>
      </c>
      <c r="BO20" s="36" t="s">
        <v>193</v>
      </c>
      <c r="BP20" s="36"/>
      <c r="BQ20" s="36" t="s">
        <v>194</v>
      </c>
      <c r="BR20" s="49" t="s">
        <v>95</v>
      </c>
      <c r="BS20" s="36" t="s">
        <v>86</v>
      </c>
      <c r="BT20" s="42" t="s">
        <v>79</v>
      </c>
      <c r="BU20" s="37" t="s">
        <v>129</v>
      </c>
      <c r="BV20" s="37" t="s">
        <v>143</v>
      </c>
      <c r="BW20" s="38">
        <v>67</v>
      </c>
      <c r="BX20" s="38" t="s">
        <v>80</v>
      </c>
      <c r="BY20" s="38" t="s">
        <v>195</v>
      </c>
    </row>
    <row r="21" spans="1:77" ht="19.95" customHeight="1" x14ac:dyDescent="0.3">
      <c r="A21" s="20" t="s">
        <v>196</v>
      </c>
      <c r="B21" s="21">
        <v>1852</v>
      </c>
      <c r="C21" s="22">
        <f t="shared" si="0"/>
        <v>33.690055887350923</v>
      </c>
      <c r="D21" s="22">
        <v>29.141999999999999</v>
      </c>
      <c r="E21" s="22">
        <v>14.584</v>
      </c>
      <c r="F21" s="22">
        <v>14.551</v>
      </c>
      <c r="G21" s="23">
        <f t="shared" si="1"/>
        <v>11.850277896926601</v>
      </c>
      <c r="H21" s="23">
        <v>9.6370000000000005</v>
      </c>
      <c r="I21" s="23">
        <v>9.1449999999999996</v>
      </c>
      <c r="J21" s="24">
        <v>0.79400000000000004</v>
      </c>
      <c r="K21" s="24">
        <v>4.3067000000000002</v>
      </c>
      <c r="L21" s="24">
        <v>52.3</v>
      </c>
      <c r="M21" s="25">
        <f t="shared" si="2"/>
        <v>2.2537779280925068</v>
      </c>
      <c r="N21" s="25">
        <f t="shared" si="3"/>
        <v>22.900000000000002</v>
      </c>
      <c r="O21" s="26">
        <v>2.2360000000000002</v>
      </c>
      <c r="P21" s="26">
        <v>9.8000000000000007</v>
      </c>
      <c r="Q21" s="26">
        <f t="shared" si="4"/>
        <v>1.1020000000000001</v>
      </c>
      <c r="R21" s="27">
        <f t="shared" si="5"/>
        <v>10.699318</v>
      </c>
      <c r="S21" s="27">
        <f t="shared" si="6"/>
        <v>10.658544000000001</v>
      </c>
      <c r="T21" s="28">
        <f t="shared" si="7"/>
        <v>7.4219700000000008</v>
      </c>
      <c r="U21" s="27">
        <f t="shared" si="8"/>
        <v>34.443362019853794</v>
      </c>
      <c r="V21" s="28">
        <f t="shared" si="9"/>
        <v>0.93247999999999998</v>
      </c>
      <c r="W21" s="28">
        <f t="shared" si="10"/>
        <v>3.1418020000000011</v>
      </c>
      <c r="X21" s="27">
        <f t="shared" si="11"/>
        <v>59.06962660643859</v>
      </c>
      <c r="Y21" s="29">
        <v>0.29499999999999998</v>
      </c>
      <c r="Z21" s="29">
        <v>0.255</v>
      </c>
      <c r="AA21" s="29">
        <v>1.036</v>
      </c>
      <c r="AB21" s="24">
        <v>6.7350000000000003</v>
      </c>
      <c r="AC21" s="24">
        <v>1.22</v>
      </c>
      <c r="AD21" s="24">
        <v>1.6970000000000001</v>
      </c>
      <c r="AE21" s="24">
        <v>0.94</v>
      </c>
      <c r="AF21" s="24">
        <v>0.99199999999999999</v>
      </c>
      <c r="AG21" s="22">
        <v>6.3929999999999998</v>
      </c>
      <c r="AH21" s="22">
        <v>9.1890000000000001</v>
      </c>
      <c r="AI21" s="22">
        <v>10.933</v>
      </c>
      <c r="AJ21" s="22">
        <v>12.775</v>
      </c>
      <c r="AK21" s="30">
        <v>4.875</v>
      </c>
      <c r="AL21" s="30">
        <v>7.7859999999999996</v>
      </c>
      <c r="AM21" s="30">
        <v>10.638999999999999</v>
      </c>
      <c r="AN21" s="30">
        <v>11.717000000000001</v>
      </c>
      <c r="AO21" s="30">
        <v>13.37</v>
      </c>
      <c r="AP21" s="31">
        <v>6.4139999999999997</v>
      </c>
      <c r="AQ21" s="31">
        <v>9.18</v>
      </c>
      <c r="AR21" s="31">
        <v>10.987</v>
      </c>
      <c r="AS21" s="31">
        <v>12.81</v>
      </c>
      <c r="AT21" s="32">
        <v>4.8789999999999996</v>
      </c>
      <c r="AU21" s="32">
        <v>7.73</v>
      </c>
      <c r="AV21" s="32">
        <v>10.644</v>
      </c>
      <c r="AW21" s="32">
        <v>11.711</v>
      </c>
      <c r="AX21" s="32">
        <v>13.364000000000001</v>
      </c>
      <c r="AY21" s="33">
        <v>2.661</v>
      </c>
      <c r="AZ21" s="33">
        <v>2.4079999999999999</v>
      </c>
      <c r="BA21" s="33">
        <v>2.2679999999999998</v>
      </c>
      <c r="BB21" s="24">
        <v>2.4892165660382801</v>
      </c>
      <c r="BC21" s="24">
        <v>2.2132778969265998</v>
      </c>
      <c r="BD21" s="24">
        <v>2.0588393213126399</v>
      </c>
      <c r="BE21" s="34">
        <v>20.7</v>
      </c>
      <c r="BF21" s="34">
        <v>23.2</v>
      </c>
      <c r="BG21" s="34">
        <v>24.8</v>
      </c>
      <c r="BH21" s="35" t="s">
        <v>79</v>
      </c>
      <c r="BI21" s="29">
        <v>8.67</v>
      </c>
      <c r="BJ21" s="29">
        <v>8.67</v>
      </c>
      <c r="BK21" s="29">
        <v>8.67</v>
      </c>
      <c r="BL21" s="42" t="s">
        <v>80</v>
      </c>
      <c r="BM21" s="36" t="s">
        <v>79</v>
      </c>
      <c r="BN21" s="43" t="s">
        <v>197</v>
      </c>
      <c r="BO21" s="37" t="s">
        <v>198</v>
      </c>
      <c r="BP21" s="36" t="s">
        <v>83</v>
      </c>
      <c r="BQ21" s="37" t="s">
        <v>199</v>
      </c>
      <c r="BR21" s="49" t="s">
        <v>95</v>
      </c>
      <c r="BS21" s="36" t="s">
        <v>116</v>
      </c>
      <c r="BT21" s="42" t="s">
        <v>79</v>
      </c>
      <c r="BU21" s="37" t="s">
        <v>200</v>
      </c>
      <c r="BV21" s="37" t="s">
        <v>138</v>
      </c>
      <c r="BW21" s="38">
        <v>55</v>
      </c>
      <c r="BX21" s="38" t="s">
        <v>103</v>
      </c>
      <c r="BY21" s="38" t="s">
        <v>97</v>
      </c>
    </row>
    <row r="22" spans="1:77" ht="19.95" customHeight="1" x14ac:dyDescent="0.3">
      <c r="A22" s="20" t="s">
        <v>201</v>
      </c>
      <c r="B22" s="21">
        <v>1918</v>
      </c>
      <c r="C22" s="22">
        <f t="shared" si="0"/>
        <v>33.579431974880421</v>
      </c>
      <c r="D22" s="22">
        <v>29.271000000000001</v>
      </c>
      <c r="E22" s="22">
        <v>14.622</v>
      </c>
      <c r="F22" s="22">
        <v>14.647</v>
      </c>
      <c r="G22" s="23">
        <f t="shared" si="1"/>
        <v>11.82759365701223</v>
      </c>
      <c r="H22" s="23">
        <v>9.6720000000000006</v>
      </c>
      <c r="I22" s="23">
        <v>9.1630000000000003</v>
      </c>
      <c r="J22" s="24">
        <v>0.84</v>
      </c>
      <c r="K22" s="24">
        <v>4.2300000000000004</v>
      </c>
      <c r="L22" s="24">
        <v>53.1</v>
      </c>
      <c r="M22" s="25">
        <f t="shared" si="2"/>
        <v>2.1546752106308831</v>
      </c>
      <c r="N22" s="25">
        <f t="shared" si="3"/>
        <v>23.3</v>
      </c>
      <c r="O22" s="26">
        <v>2.1840000000000002</v>
      </c>
      <c r="P22" s="26">
        <v>5</v>
      </c>
      <c r="Q22" s="26">
        <f t="shared" si="4"/>
        <v>1.0040000000000002</v>
      </c>
      <c r="R22" s="27">
        <f t="shared" si="5"/>
        <v>9.727756000000003</v>
      </c>
      <c r="S22" s="27">
        <f t="shared" si="6"/>
        <v>9.7247440000000029</v>
      </c>
      <c r="T22" s="28">
        <f t="shared" si="7"/>
        <v>6.6675640000000014</v>
      </c>
      <c r="U22" s="27">
        <f t="shared" si="8"/>
        <v>31.564453261103388</v>
      </c>
      <c r="V22" s="28">
        <f t="shared" si="9"/>
        <v>0.88054200000000005</v>
      </c>
      <c r="W22" s="28">
        <f t="shared" si="10"/>
        <v>2.8985480000000003</v>
      </c>
      <c r="X22" s="27">
        <f t="shared" si="11"/>
        <v>58.982789228098973</v>
      </c>
      <c r="Y22" s="29">
        <v>0.35199999999999998</v>
      </c>
      <c r="Z22" s="29">
        <v>0.35099999999999998</v>
      </c>
      <c r="AA22" s="29">
        <v>1.1299999999999999</v>
      </c>
      <c r="AB22" s="24">
        <v>6.641</v>
      </c>
      <c r="AC22" s="24">
        <v>1.3640000000000001</v>
      </c>
      <c r="AD22" s="24">
        <v>1.6659999999999999</v>
      </c>
      <c r="AE22" s="24">
        <v>0.92300000000000004</v>
      </c>
      <c r="AF22" s="24">
        <v>0.95399999999999996</v>
      </c>
      <c r="AG22" s="22">
        <v>6.39</v>
      </c>
      <c r="AH22" s="22">
        <v>9.3409999999999993</v>
      </c>
      <c r="AI22" s="22">
        <v>11.053000000000001</v>
      </c>
      <c r="AJ22" s="22">
        <v>12.544</v>
      </c>
      <c r="AK22" s="30">
        <v>4.9329999999999998</v>
      </c>
      <c r="AL22" s="30">
        <v>7.8280000000000003</v>
      </c>
      <c r="AM22" s="30">
        <v>10.734999999999999</v>
      </c>
      <c r="AN22" s="30">
        <v>11.795</v>
      </c>
      <c r="AO22" s="30">
        <v>13.555</v>
      </c>
      <c r="AP22" s="31">
        <v>6.39</v>
      </c>
      <c r="AQ22" s="31">
        <v>9.3409999999999993</v>
      </c>
      <c r="AR22" s="31">
        <v>11.042</v>
      </c>
      <c r="AS22" s="31">
        <v>12.563000000000001</v>
      </c>
      <c r="AT22" s="32">
        <v>4.9610000000000003</v>
      </c>
      <c r="AU22" s="32">
        <v>7.8479999999999999</v>
      </c>
      <c r="AV22" s="32">
        <v>10.754</v>
      </c>
      <c r="AW22" s="32">
        <v>11.840999999999999</v>
      </c>
      <c r="AX22" s="32">
        <v>13.579000000000001</v>
      </c>
      <c r="AY22" s="33">
        <v>2.3420000000000001</v>
      </c>
      <c r="AZ22" s="33">
        <v>2.347</v>
      </c>
      <c r="BA22" s="33">
        <v>2.3490000000000002</v>
      </c>
      <c r="BB22" s="24">
        <v>2.1510014251055098</v>
      </c>
      <c r="BC22" s="24">
        <v>2.15559365701223</v>
      </c>
      <c r="BD22" s="24">
        <v>2.1574305497749098</v>
      </c>
      <c r="BE22" s="34">
        <v>23.3</v>
      </c>
      <c r="BF22" s="34">
        <v>23.3</v>
      </c>
      <c r="BG22" s="34">
        <v>23.3</v>
      </c>
      <c r="BH22" s="41" t="s">
        <v>121</v>
      </c>
      <c r="BI22" s="29">
        <v>10.82</v>
      </c>
      <c r="BJ22" s="29">
        <v>13.3</v>
      </c>
      <c r="BK22" s="29">
        <v>10.82</v>
      </c>
      <c r="BL22" s="42" t="s">
        <v>80</v>
      </c>
      <c r="BM22" s="36" t="s">
        <v>132</v>
      </c>
      <c r="BN22" s="43" t="s">
        <v>92</v>
      </c>
      <c r="BO22" s="36" t="s">
        <v>193</v>
      </c>
      <c r="BP22" s="36"/>
      <c r="BQ22" s="36"/>
      <c r="BR22" s="49" t="s">
        <v>95</v>
      </c>
      <c r="BS22" s="36" t="s">
        <v>86</v>
      </c>
      <c r="BT22" s="42" t="s">
        <v>79</v>
      </c>
      <c r="BU22" s="37" t="s">
        <v>129</v>
      </c>
      <c r="BV22" s="37" t="s">
        <v>143</v>
      </c>
      <c r="BW22" s="38">
        <v>67</v>
      </c>
      <c r="BX22" s="38" t="s">
        <v>80</v>
      </c>
      <c r="BY22" s="38" t="s">
        <v>97</v>
      </c>
    </row>
    <row r="23" spans="1:77" ht="19.95" customHeight="1" x14ac:dyDescent="0.3">
      <c r="A23" s="20" t="s">
        <v>202</v>
      </c>
      <c r="B23" s="21">
        <v>1902</v>
      </c>
      <c r="C23" s="22">
        <f t="shared" si="0"/>
        <v>33.306316553954211</v>
      </c>
      <c r="D23" s="22">
        <v>28.956</v>
      </c>
      <c r="E23" s="22">
        <v>14.489000000000001</v>
      </c>
      <c r="F23" s="22">
        <v>14.468999999999999</v>
      </c>
      <c r="G23" s="23">
        <f t="shared" si="1"/>
        <v>11.808648081843129</v>
      </c>
      <c r="H23" s="23">
        <v>9.61</v>
      </c>
      <c r="I23" s="23">
        <v>9.1289999999999996</v>
      </c>
      <c r="J23" s="24">
        <v>0.83199999999999996</v>
      </c>
      <c r="K23" s="24">
        <v>4.2720000000000002</v>
      </c>
      <c r="L23" s="24">
        <v>52.3</v>
      </c>
      <c r="M23" s="25">
        <f t="shared" si="2"/>
        <v>2.1829882119324466</v>
      </c>
      <c r="N23" s="25">
        <f t="shared" si="3"/>
        <v>24.200000000000003</v>
      </c>
      <c r="O23" s="26">
        <v>2.1970000000000001</v>
      </c>
      <c r="P23" s="26">
        <v>6.8000000000000007</v>
      </c>
      <c r="Q23" s="26">
        <f t="shared" si="4"/>
        <v>1.004</v>
      </c>
      <c r="R23" s="27">
        <f t="shared" si="5"/>
        <v>9.7699240000000014</v>
      </c>
      <c r="S23" s="27">
        <f t="shared" si="6"/>
        <v>9.6926159999999992</v>
      </c>
      <c r="T23" s="28">
        <f t="shared" si="7"/>
        <v>6.5882480000000001</v>
      </c>
      <c r="U23" s="27">
        <f t="shared" si="8"/>
        <v>31.204447271537148</v>
      </c>
      <c r="V23" s="28">
        <f t="shared" si="9"/>
        <v>0.92258999999999991</v>
      </c>
      <c r="W23" s="28">
        <f t="shared" si="10"/>
        <v>2.8804759999999998</v>
      </c>
      <c r="X23" s="27">
        <f t="shared" si="11"/>
        <v>58.952889087764355</v>
      </c>
      <c r="Y23" s="29">
        <v>0.32700000000000001</v>
      </c>
      <c r="Z23" s="29">
        <v>0.23499999999999999</v>
      </c>
      <c r="AA23" s="29">
        <v>1.125</v>
      </c>
      <c r="AB23" s="24">
        <v>6.5620000000000003</v>
      </c>
      <c r="AC23" s="24">
        <v>1.38</v>
      </c>
      <c r="AD23" s="24">
        <v>1.6779999999999999</v>
      </c>
      <c r="AE23" s="24">
        <v>1.0049999999999999</v>
      </c>
      <c r="AF23" s="24">
        <v>0.91800000000000004</v>
      </c>
      <c r="AG23" s="22">
        <v>6.4039999999999999</v>
      </c>
      <c r="AH23" s="22">
        <v>9.0239999999999991</v>
      </c>
      <c r="AI23" s="22">
        <v>11.009</v>
      </c>
      <c r="AJ23" s="22">
        <v>12.477</v>
      </c>
      <c r="AK23" s="30">
        <v>4.758</v>
      </c>
      <c r="AL23" s="30">
        <v>7.6159999999999997</v>
      </c>
      <c r="AM23" s="30">
        <v>10.512</v>
      </c>
      <c r="AN23" s="30">
        <v>11.579000000000001</v>
      </c>
      <c r="AO23" s="30">
        <v>13.361000000000001</v>
      </c>
      <c r="AP23" s="31">
        <v>6.4189999999999996</v>
      </c>
      <c r="AQ23" s="31">
        <v>9.109</v>
      </c>
      <c r="AR23" s="31">
        <v>11.099</v>
      </c>
      <c r="AS23" s="31">
        <v>12.526999999999999</v>
      </c>
      <c r="AT23" s="32">
        <v>4.8150000000000004</v>
      </c>
      <c r="AU23" s="32">
        <v>7.6840000000000002</v>
      </c>
      <c r="AV23" s="32">
        <v>10.58</v>
      </c>
      <c r="AW23" s="32">
        <v>11.635</v>
      </c>
      <c r="AX23" s="32">
        <v>13.351000000000001</v>
      </c>
      <c r="AY23" s="33">
        <v>2.3860000000000001</v>
      </c>
      <c r="AZ23" s="33">
        <v>2.403</v>
      </c>
      <c r="BA23" s="33">
        <v>2.391</v>
      </c>
      <c r="BB23" s="24">
        <v>2.1694373561863101</v>
      </c>
      <c r="BC23" s="24">
        <v>2.19864808184313</v>
      </c>
      <c r="BD23" s="24">
        <v>2.1808791977678998</v>
      </c>
      <c r="BE23" s="34">
        <v>24.6</v>
      </c>
      <c r="BF23" s="34">
        <v>23.8</v>
      </c>
      <c r="BG23" s="34">
        <v>24.2</v>
      </c>
      <c r="BH23" s="35" t="s">
        <v>79</v>
      </c>
      <c r="BI23" s="29">
        <v>9.5649999999999995</v>
      </c>
      <c r="BJ23" s="29">
        <v>9.5649999999999995</v>
      </c>
      <c r="BK23" s="29">
        <v>9.5649999999999995</v>
      </c>
      <c r="BL23" s="36" t="s">
        <v>80</v>
      </c>
      <c r="BM23" s="36" t="s">
        <v>132</v>
      </c>
      <c r="BN23" s="36" t="s">
        <v>92</v>
      </c>
      <c r="BO23" s="37" t="s">
        <v>203</v>
      </c>
      <c r="BP23" s="36" t="s">
        <v>83</v>
      </c>
      <c r="BQ23" s="37" t="s">
        <v>204</v>
      </c>
      <c r="BR23" s="37" t="s">
        <v>95</v>
      </c>
      <c r="BS23" s="36" t="s">
        <v>116</v>
      </c>
      <c r="BT23" s="36" t="s">
        <v>79</v>
      </c>
      <c r="BU23" s="36" t="s">
        <v>96</v>
      </c>
      <c r="BV23" s="37" t="s">
        <v>138</v>
      </c>
      <c r="BW23" s="38">
        <v>68</v>
      </c>
      <c r="BX23" s="38"/>
      <c r="BY23" s="38" t="s">
        <v>97</v>
      </c>
    </row>
    <row r="24" spans="1:77" ht="19.95" customHeight="1" x14ac:dyDescent="0.3">
      <c r="A24" s="20" t="s">
        <v>205</v>
      </c>
      <c r="B24" s="21">
        <v>1984</v>
      </c>
      <c r="C24" s="22">
        <f t="shared" si="0"/>
        <v>33.69944819803294</v>
      </c>
      <c r="D24" s="22">
        <v>29.384</v>
      </c>
      <c r="E24" s="22">
        <v>14.678000000000001</v>
      </c>
      <c r="F24" s="22">
        <v>14.71</v>
      </c>
      <c r="G24" s="23">
        <f t="shared" si="1"/>
        <v>11.75130804404338</v>
      </c>
      <c r="H24" s="23">
        <v>9.5796899999999994</v>
      </c>
      <c r="I24" s="23">
        <v>9.1170000000000009</v>
      </c>
      <c r="J24" s="24">
        <v>0.77600000000000002</v>
      </c>
      <c r="K24" s="24">
        <v>4.2089999999999996</v>
      </c>
      <c r="L24" s="24">
        <v>55.4</v>
      </c>
      <c r="M24" s="25">
        <f t="shared" si="2"/>
        <v>2.16235541402544</v>
      </c>
      <c r="N24" s="25">
        <f t="shared" si="3"/>
        <v>25.733333333333334</v>
      </c>
      <c r="O24" s="26">
        <v>2.1259999999999999</v>
      </c>
      <c r="P24" s="26">
        <v>4.3999999999999995</v>
      </c>
      <c r="Q24" s="26">
        <f t="shared" si="4"/>
        <v>1.0219999999999998</v>
      </c>
      <c r="R24" s="27">
        <f t="shared" si="5"/>
        <v>10.400893999999997</v>
      </c>
      <c r="S24" s="27">
        <f t="shared" si="6"/>
        <v>10.448927999999999</v>
      </c>
      <c r="T24" s="28">
        <f t="shared" si="7"/>
        <v>6.6368679999999989</v>
      </c>
      <c r="U24" s="27">
        <f t="shared" si="8"/>
        <v>32.587306427341275</v>
      </c>
      <c r="V24" s="28">
        <f t="shared" si="9"/>
        <v>1.027755</v>
      </c>
      <c r="W24" s="28">
        <f t="shared" si="10"/>
        <v>3.061912</v>
      </c>
      <c r="X24" s="27">
        <f t="shared" si="11"/>
        <v>58.883277259494953</v>
      </c>
      <c r="Y24" s="29">
        <v>0.22800000000000001</v>
      </c>
      <c r="Z24" s="29">
        <v>0.22800000000000001</v>
      </c>
      <c r="AA24" s="29">
        <v>1.06</v>
      </c>
      <c r="AB24" s="24">
        <v>6.4939999999999998</v>
      </c>
      <c r="AC24" s="24">
        <v>1.3740000000000001</v>
      </c>
      <c r="AD24" s="24">
        <v>1.7</v>
      </c>
      <c r="AE24" s="24">
        <v>0.99299999999999999</v>
      </c>
      <c r="AF24" s="24">
        <v>1.0349999999999999</v>
      </c>
      <c r="AG24" s="22">
        <v>6.3239999999999998</v>
      </c>
      <c r="AH24" s="22">
        <v>8.9440000000000008</v>
      </c>
      <c r="AI24" s="22">
        <v>11.051</v>
      </c>
      <c r="AJ24" s="22">
        <v>12.526999999999999</v>
      </c>
      <c r="AK24" s="30">
        <v>4.5010000000000003</v>
      </c>
      <c r="AL24" s="30">
        <v>7.48</v>
      </c>
      <c r="AM24" s="30">
        <v>10.491</v>
      </c>
      <c r="AN24" s="30">
        <v>11.647</v>
      </c>
      <c r="AO24" s="30">
        <v>13.47</v>
      </c>
      <c r="AP24" s="31">
        <v>6.415</v>
      </c>
      <c r="AQ24" s="31">
        <v>9.1479999999999997</v>
      </c>
      <c r="AR24" s="31">
        <v>11.055999999999999</v>
      </c>
      <c r="AS24" s="31">
        <v>12.603</v>
      </c>
      <c r="AT24" s="32">
        <v>4.4859999999999998</v>
      </c>
      <c r="AU24" s="32">
        <v>7.4820000000000002</v>
      </c>
      <c r="AV24" s="32">
        <v>10.507</v>
      </c>
      <c r="AW24" s="32">
        <v>11.558</v>
      </c>
      <c r="AX24" s="32">
        <v>13.526999999999999</v>
      </c>
      <c r="AY24" s="33">
        <v>2.3559999999999999</v>
      </c>
      <c r="AZ24" s="33">
        <v>2.4039999999999999</v>
      </c>
      <c r="BA24" s="33">
        <v>2.4420000000000002</v>
      </c>
      <c r="BB24" s="24">
        <v>2.1300184870007901</v>
      </c>
      <c r="BC24" s="24">
        <v>2.1716180440433801</v>
      </c>
      <c r="BD24" s="24">
        <v>2.1854297110321501</v>
      </c>
      <c r="BE24" s="34">
        <v>25.3</v>
      </c>
      <c r="BF24" s="34">
        <v>25.4</v>
      </c>
      <c r="BG24" s="34">
        <v>26.5</v>
      </c>
      <c r="BH24" s="35" t="s">
        <v>79</v>
      </c>
      <c r="BI24" s="29">
        <v>11.308</v>
      </c>
      <c r="BJ24" s="29">
        <v>9.5890000000000004</v>
      </c>
      <c r="BK24" s="29">
        <v>9.5850000000000009</v>
      </c>
      <c r="BL24" s="36" t="s">
        <v>103</v>
      </c>
      <c r="BM24" s="36" t="s">
        <v>146</v>
      </c>
      <c r="BN24" s="36" t="s">
        <v>92</v>
      </c>
      <c r="BO24" s="36" t="s">
        <v>206</v>
      </c>
      <c r="BP24" s="36" t="s">
        <v>83</v>
      </c>
      <c r="BQ24" s="37" t="s">
        <v>84</v>
      </c>
      <c r="BR24" s="37" t="s">
        <v>207</v>
      </c>
      <c r="BS24" s="36" t="s">
        <v>116</v>
      </c>
      <c r="BT24" s="36" t="s">
        <v>87</v>
      </c>
      <c r="BU24" s="37" t="s">
        <v>118</v>
      </c>
      <c r="BV24" s="37" t="s">
        <v>118</v>
      </c>
      <c r="BW24" s="38">
        <v>61</v>
      </c>
      <c r="BX24" s="38" t="s">
        <v>80</v>
      </c>
      <c r="BY24" s="38" t="s">
        <v>97</v>
      </c>
    </row>
    <row r="25" spans="1:77" ht="19.95" customHeight="1" x14ac:dyDescent="0.3">
      <c r="A25" s="20" t="s">
        <v>208</v>
      </c>
      <c r="B25" s="21">
        <v>1902</v>
      </c>
      <c r="C25" s="22">
        <f t="shared" si="0"/>
        <v>33.24820375580282</v>
      </c>
      <c r="D25" s="22">
        <v>28.966000000000001</v>
      </c>
      <c r="E25" s="22">
        <v>14.5</v>
      </c>
      <c r="F25" s="22">
        <v>14.475</v>
      </c>
      <c r="G25" s="23">
        <f t="shared" si="1"/>
        <v>11.787394580023381</v>
      </c>
      <c r="H25" s="23">
        <v>9.6140000000000008</v>
      </c>
      <c r="I25" s="23">
        <v>9.1129999999999995</v>
      </c>
      <c r="J25" s="24">
        <v>0.82499999999999996</v>
      </c>
      <c r="K25" s="24">
        <v>4.2519999999999998</v>
      </c>
      <c r="L25" s="24">
        <v>52.8</v>
      </c>
      <c r="M25" s="25">
        <f t="shared" si="2"/>
        <v>2.1518661119420668</v>
      </c>
      <c r="N25" s="25">
        <f t="shared" si="3"/>
        <v>25.866666666666664</v>
      </c>
      <c r="O25" s="26">
        <v>2.194</v>
      </c>
      <c r="P25" s="26">
        <v>5.2</v>
      </c>
      <c r="Q25" s="26">
        <f t="shared" si="4"/>
        <v>1.0359999999999998</v>
      </c>
      <c r="R25" s="27">
        <f t="shared" si="5"/>
        <v>10.089604</v>
      </c>
      <c r="S25" s="27">
        <f t="shared" si="6"/>
        <v>10.275047999999998</v>
      </c>
      <c r="T25" s="28">
        <f t="shared" si="7"/>
        <v>6.7920159999999985</v>
      </c>
      <c r="U25" s="27">
        <f t="shared" si="8"/>
        <v>32.200154780355817</v>
      </c>
      <c r="V25" s="28">
        <f t="shared" si="9"/>
        <v>0.84216299999999988</v>
      </c>
      <c r="W25" s="28">
        <f t="shared" si="10"/>
        <v>3.1970959999999988</v>
      </c>
      <c r="X25" s="27">
        <f t="shared" si="11"/>
        <v>58.878486907582811</v>
      </c>
      <c r="Y25" s="29">
        <v>0.377</v>
      </c>
      <c r="Z25" s="29">
        <v>0.25800000000000001</v>
      </c>
      <c r="AA25" s="29">
        <v>1.1060000000000001</v>
      </c>
      <c r="AB25" s="24">
        <v>6.556</v>
      </c>
      <c r="AC25" s="24">
        <v>1.3779999999999999</v>
      </c>
      <c r="AD25" s="24">
        <v>1.68</v>
      </c>
      <c r="AE25" s="24">
        <v>0.83299999999999996</v>
      </c>
      <c r="AF25" s="24">
        <v>1.0109999999999999</v>
      </c>
      <c r="AG25" s="22">
        <v>6.4219999999999997</v>
      </c>
      <c r="AH25" s="22">
        <v>9.0510000000000002</v>
      </c>
      <c r="AI25" s="22">
        <v>11.035</v>
      </c>
      <c r="AJ25" s="22">
        <v>12.446999999999999</v>
      </c>
      <c r="AK25" s="30">
        <v>4.7610000000000001</v>
      </c>
      <c r="AL25" s="30">
        <v>7.6269999999999998</v>
      </c>
      <c r="AM25" s="30">
        <v>10.535</v>
      </c>
      <c r="AN25" s="30">
        <v>11.602</v>
      </c>
      <c r="AO25" s="30">
        <v>13.196</v>
      </c>
      <c r="AP25" s="31">
        <v>6.4139999999999997</v>
      </c>
      <c r="AQ25" s="31">
        <v>9.1039999999999992</v>
      </c>
      <c r="AR25" s="31">
        <v>11.06</v>
      </c>
      <c r="AS25" s="31">
        <v>12.478999999999999</v>
      </c>
      <c r="AT25" s="32">
        <v>4.5570000000000004</v>
      </c>
      <c r="AU25" s="32">
        <v>7.6429999999999998</v>
      </c>
      <c r="AV25" s="32">
        <v>10.53</v>
      </c>
      <c r="AW25" s="32">
        <v>11.62</v>
      </c>
      <c r="AX25" s="32">
        <v>13.238</v>
      </c>
      <c r="AY25" s="33">
        <v>2.3780000000000001</v>
      </c>
      <c r="AZ25" s="33">
        <v>2.4020000000000001</v>
      </c>
      <c r="BA25" s="33">
        <v>2.395</v>
      </c>
      <c r="BB25" s="24">
        <v>2.1169260493652602</v>
      </c>
      <c r="BC25" s="24">
        <v>2.17339458002338</v>
      </c>
      <c r="BD25" s="24">
        <v>2.1652777064375601</v>
      </c>
      <c r="BE25" s="34">
        <v>27.1</v>
      </c>
      <c r="BF25" s="34">
        <v>25.2</v>
      </c>
      <c r="BG25" s="34">
        <v>25.3</v>
      </c>
      <c r="BH25" s="41" t="s">
        <v>121</v>
      </c>
      <c r="BI25" s="29">
        <v>9.15</v>
      </c>
      <c r="BJ25" s="29">
        <v>9.15</v>
      </c>
      <c r="BK25" s="29">
        <v>9.15</v>
      </c>
      <c r="BL25" s="42" t="s">
        <v>80</v>
      </c>
      <c r="BM25" s="36" t="s">
        <v>132</v>
      </c>
      <c r="BN25" s="43" t="s">
        <v>92</v>
      </c>
      <c r="BO25" s="37" t="s">
        <v>147</v>
      </c>
      <c r="BP25" s="36"/>
      <c r="BQ25" s="36"/>
      <c r="BR25" s="49" t="s">
        <v>95</v>
      </c>
      <c r="BS25" s="36" t="s">
        <v>86</v>
      </c>
      <c r="BT25" s="42" t="s">
        <v>209</v>
      </c>
      <c r="BU25" s="37" t="s">
        <v>129</v>
      </c>
      <c r="BV25" s="37" t="s">
        <v>210</v>
      </c>
      <c r="BW25" s="38">
        <v>52</v>
      </c>
      <c r="BX25" s="38"/>
      <c r="BY25" s="38" t="s">
        <v>144</v>
      </c>
    </row>
    <row r="26" spans="1:77" ht="19.95" customHeight="1" x14ac:dyDescent="0.3">
      <c r="A26" s="20" t="s">
        <v>211</v>
      </c>
      <c r="B26" s="21">
        <v>1905</v>
      </c>
      <c r="C26" s="22">
        <f t="shared" si="0"/>
        <v>33.681831170445101</v>
      </c>
      <c r="D26" s="22">
        <v>29.361999999999998</v>
      </c>
      <c r="E26" s="22">
        <v>14.648999999999999</v>
      </c>
      <c r="F26" s="22">
        <v>14.659000000000001</v>
      </c>
      <c r="G26" s="23">
        <f t="shared" si="1"/>
        <v>11.63326192361513</v>
      </c>
      <c r="H26" s="23">
        <v>9.4740000000000002</v>
      </c>
      <c r="I26" s="23">
        <v>9.1950000000000003</v>
      </c>
      <c r="J26" s="24">
        <v>0.83899999999999997</v>
      </c>
      <c r="K26" s="24">
        <v>4.2629999999999999</v>
      </c>
      <c r="L26" s="24">
        <v>52.8</v>
      </c>
      <c r="M26" s="25">
        <f t="shared" si="2"/>
        <v>2.1596976980200768</v>
      </c>
      <c r="N26" s="25">
        <f t="shared" si="3"/>
        <v>21.399999999999995</v>
      </c>
      <c r="O26" s="26">
        <v>2.1859999999999999</v>
      </c>
      <c r="P26" s="26">
        <v>10.199999999999999</v>
      </c>
      <c r="Q26" s="26">
        <f t="shared" si="4"/>
        <v>0.999</v>
      </c>
      <c r="R26" s="27">
        <f t="shared" si="5"/>
        <v>9.5434469999999987</v>
      </c>
      <c r="S26" s="27">
        <f t="shared" si="6"/>
        <v>9.5494410000000016</v>
      </c>
      <c r="T26" s="28">
        <f t="shared" si="7"/>
        <v>6.6333599999999997</v>
      </c>
      <c r="U26" s="27">
        <f t="shared" si="8"/>
        <v>32.02949044729921</v>
      </c>
      <c r="V26" s="28">
        <f t="shared" si="9"/>
        <v>0.92962499999999992</v>
      </c>
      <c r="W26" s="28">
        <f t="shared" si="10"/>
        <v>2.8341630000000007</v>
      </c>
      <c r="X26" s="27">
        <f t="shared" si="11"/>
        <v>58.861398827807086</v>
      </c>
      <c r="Y26" s="29">
        <v>0.39200000000000002</v>
      </c>
      <c r="Z26" s="29">
        <v>0.27</v>
      </c>
      <c r="AA26" s="29">
        <v>1.085</v>
      </c>
      <c r="AB26" s="24">
        <v>6.64</v>
      </c>
      <c r="AC26" s="24">
        <v>1.357</v>
      </c>
      <c r="AD26" s="24">
        <v>1.681</v>
      </c>
      <c r="AE26" s="24">
        <v>0.92500000000000004</v>
      </c>
      <c r="AF26" s="24">
        <v>1.0049999999999999</v>
      </c>
      <c r="AG26" s="22">
        <v>6.4059999999999997</v>
      </c>
      <c r="AH26" s="22">
        <v>9.3290000000000006</v>
      </c>
      <c r="AI26" s="22">
        <v>11.275</v>
      </c>
      <c r="AJ26" s="22">
        <v>12.595000000000001</v>
      </c>
      <c r="AK26" s="30">
        <v>5.0960000000000001</v>
      </c>
      <c r="AL26" s="30">
        <v>7.9160000000000004</v>
      </c>
      <c r="AM26" s="30">
        <v>10.747999999999999</v>
      </c>
      <c r="AN26" s="30">
        <v>11.819000000000001</v>
      </c>
      <c r="AO26" s="30">
        <v>13.388999999999999</v>
      </c>
      <c r="AP26" s="31">
        <v>6.4219999999999997</v>
      </c>
      <c r="AQ26" s="31">
        <v>9.3379999999999992</v>
      </c>
      <c r="AR26" s="31">
        <v>11.291</v>
      </c>
      <c r="AS26" s="31">
        <v>12.64</v>
      </c>
      <c r="AT26" s="32">
        <v>5.0999999999999996</v>
      </c>
      <c r="AU26" s="32">
        <v>7.9370000000000003</v>
      </c>
      <c r="AV26" s="32">
        <v>10.773</v>
      </c>
      <c r="AW26" s="32">
        <v>11.837</v>
      </c>
      <c r="AX26" s="32">
        <v>13.425000000000001</v>
      </c>
      <c r="AY26" s="33">
        <v>2.323</v>
      </c>
      <c r="AZ26" s="33">
        <v>2.3159999999999998</v>
      </c>
      <c r="BA26" s="33">
        <v>2.3199999999999998</v>
      </c>
      <c r="BB26" s="24">
        <v>2.1672510613996101</v>
      </c>
      <c r="BC26" s="24">
        <v>2.15926192361513</v>
      </c>
      <c r="BD26" s="24">
        <v>2.1525801090454899</v>
      </c>
      <c r="BE26" s="34">
        <v>21.1</v>
      </c>
      <c r="BF26" s="34">
        <v>21.2</v>
      </c>
      <c r="BG26" s="34">
        <v>21.9</v>
      </c>
      <c r="BH26" s="40" t="s">
        <v>79</v>
      </c>
      <c r="BI26" s="29">
        <v>8.4</v>
      </c>
      <c r="BJ26" s="29">
        <v>8.3800000000000008</v>
      </c>
      <c r="BK26" s="29">
        <v>8.3800000000000008</v>
      </c>
      <c r="BL26" s="36" t="s">
        <v>80</v>
      </c>
      <c r="BM26" s="36"/>
      <c r="BN26" s="36" t="s">
        <v>92</v>
      </c>
      <c r="BO26" s="36"/>
      <c r="BP26" s="36" t="s">
        <v>83</v>
      </c>
      <c r="BQ26" s="37" t="s">
        <v>94</v>
      </c>
      <c r="BR26" s="37" t="s">
        <v>95</v>
      </c>
      <c r="BS26" s="36" t="s">
        <v>116</v>
      </c>
      <c r="BT26" s="36" t="s">
        <v>87</v>
      </c>
      <c r="BU26" s="37" t="s">
        <v>212</v>
      </c>
      <c r="BV26" s="37" t="s">
        <v>135</v>
      </c>
      <c r="BW26" s="38">
        <v>45</v>
      </c>
      <c r="BX26" s="38"/>
      <c r="BY26" s="38" t="s">
        <v>169</v>
      </c>
    </row>
    <row r="27" spans="1:77" ht="19.95" customHeight="1" x14ac:dyDescent="0.3">
      <c r="A27" s="20" t="s">
        <v>213</v>
      </c>
      <c r="B27" s="21">
        <v>1907</v>
      </c>
      <c r="C27" s="22">
        <f t="shared" si="0"/>
        <v>33.354728493981277</v>
      </c>
      <c r="D27" s="22">
        <v>28.974</v>
      </c>
      <c r="E27" s="22">
        <v>14.497999999999999</v>
      </c>
      <c r="F27" s="22">
        <v>14.505000000000001</v>
      </c>
      <c r="G27" s="23">
        <f t="shared" si="1"/>
        <v>11.801437825490249</v>
      </c>
      <c r="H27" s="23">
        <v>9.6039999999999992</v>
      </c>
      <c r="I27" s="23">
        <v>9.1059999999999999</v>
      </c>
      <c r="J27" s="24">
        <v>0.83399999999999996</v>
      </c>
      <c r="K27" s="24">
        <v>4.2729999999999997</v>
      </c>
      <c r="L27" s="24">
        <v>52.9</v>
      </c>
      <c r="M27" s="25">
        <f t="shared" si="2"/>
        <v>2.19272210649051</v>
      </c>
      <c r="N27" s="25">
        <f t="shared" si="3"/>
        <v>23.8</v>
      </c>
      <c r="O27" s="26">
        <v>2.1760000000000002</v>
      </c>
      <c r="P27" s="26">
        <v>9.6</v>
      </c>
      <c r="Q27" s="26">
        <f t="shared" si="4"/>
        <v>0.96100000000000019</v>
      </c>
      <c r="R27" s="27">
        <f t="shared" si="5"/>
        <v>9.3611010000000014</v>
      </c>
      <c r="S27" s="27">
        <f t="shared" si="6"/>
        <v>9.3832040000000028</v>
      </c>
      <c r="T27" s="28">
        <f t="shared" si="7"/>
        <v>6.314731000000001</v>
      </c>
      <c r="U27" s="27">
        <f t="shared" si="8"/>
        <v>30.216475939865749</v>
      </c>
      <c r="V27" s="28">
        <f t="shared" si="9"/>
        <v>0.89346400000000004</v>
      </c>
      <c r="W27" s="28">
        <f t="shared" si="10"/>
        <v>2.7974710000000012</v>
      </c>
      <c r="X27" s="27">
        <f t="shared" si="11"/>
        <v>58.793504726491214</v>
      </c>
      <c r="Y27" s="29">
        <v>0.247</v>
      </c>
      <c r="Z27" s="29">
        <v>0.25600000000000001</v>
      </c>
      <c r="AA27" s="29">
        <v>1.119</v>
      </c>
      <c r="AB27" s="24">
        <v>6.5709999999999997</v>
      </c>
      <c r="AC27" s="24">
        <v>1.371</v>
      </c>
      <c r="AD27" s="24">
        <v>1.675</v>
      </c>
      <c r="AE27" s="24">
        <v>0.92300000000000004</v>
      </c>
      <c r="AF27" s="24">
        <v>0.96799999999999997</v>
      </c>
      <c r="AG27" s="22">
        <v>6.4059999999999997</v>
      </c>
      <c r="AH27" s="22">
        <v>9.1010000000000009</v>
      </c>
      <c r="AI27" s="22">
        <v>11.093999999999999</v>
      </c>
      <c r="AJ27" s="22">
        <v>12.483000000000001</v>
      </c>
      <c r="AK27" s="30">
        <v>4.7569999999999997</v>
      </c>
      <c r="AL27" s="30">
        <v>7.66</v>
      </c>
      <c r="AM27" s="30">
        <v>10.553000000000001</v>
      </c>
      <c r="AN27" s="30">
        <v>11.617000000000001</v>
      </c>
      <c r="AO27" s="30">
        <v>13.326000000000001</v>
      </c>
      <c r="AP27" s="31">
        <v>6.4130000000000003</v>
      </c>
      <c r="AQ27" s="31">
        <v>9.109</v>
      </c>
      <c r="AR27" s="31">
        <v>11.1</v>
      </c>
      <c r="AS27" s="31">
        <v>12.472</v>
      </c>
      <c r="AT27" s="32">
        <v>4.7409999999999997</v>
      </c>
      <c r="AU27" s="32">
        <v>7.6520000000000001</v>
      </c>
      <c r="AV27" s="32">
        <v>10.565</v>
      </c>
      <c r="AW27" s="32">
        <v>11.638999999999999</v>
      </c>
      <c r="AX27" s="32">
        <v>13.315</v>
      </c>
      <c r="AY27" s="33">
        <v>2.391</v>
      </c>
      <c r="AZ27" s="33">
        <v>2.3980000000000001</v>
      </c>
      <c r="BA27" s="33">
        <v>2.4009999999999998</v>
      </c>
      <c r="BB27" s="24">
        <v>2.1976525961592701</v>
      </c>
      <c r="BC27" s="24">
        <v>2.1974378254902498</v>
      </c>
      <c r="BD27" s="24">
        <v>2.1830758978220102</v>
      </c>
      <c r="BE27" s="34">
        <v>23.2</v>
      </c>
      <c r="BF27" s="34">
        <v>23.6</v>
      </c>
      <c r="BG27" s="34">
        <v>24.6</v>
      </c>
      <c r="BH27" s="35" t="s">
        <v>79</v>
      </c>
      <c r="BI27" s="29">
        <v>9.1530000000000005</v>
      </c>
      <c r="BJ27" s="29">
        <v>9.1530000000000005</v>
      </c>
      <c r="BK27" s="29">
        <v>9.1530000000000005</v>
      </c>
      <c r="BL27" s="36" t="s">
        <v>80</v>
      </c>
      <c r="BM27" s="36" t="s">
        <v>132</v>
      </c>
      <c r="BN27" s="36" t="s">
        <v>82</v>
      </c>
      <c r="BO27" s="36" t="s">
        <v>198</v>
      </c>
      <c r="BP27" s="36" t="s">
        <v>83</v>
      </c>
      <c r="BQ27" s="37" t="s">
        <v>84</v>
      </c>
      <c r="BR27" s="37" t="s">
        <v>95</v>
      </c>
      <c r="BS27" s="36" t="s">
        <v>116</v>
      </c>
      <c r="BT27" s="36" t="s">
        <v>79</v>
      </c>
      <c r="BU27" s="37" t="s">
        <v>129</v>
      </c>
      <c r="BV27" s="37" t="s">
        <v>138</v>
      </c>
      <c r="BW27" s="38">
        <v>55</v>
      </c>
      <c r="BX27" s="38"/>
      <c r="BY27" s="38" t="s">
        <v>191</v>
      </c>
    </row>
    <row r="28" spans="1:77" ht="19.95" customHeight="1" x14ac:dyDescent="0.3">
      <c r="A28" s="20" t="s">
        <v>214</v>
      </c>
      <c r="B28" s="21">
        <v>1888</v>
      </c>
      <c r="C28" s="22">
        <f t="shared" si="0"/>
        <v>33.085905433392469</v>
      </c>
      <c r="D28" s="22">
        <v>28.762</v>
      </c>
      <c r="E28" s="22">
        <v>14.39</v>
      </c>
      <c r="F28" s="22">
        <v>14.371</v>
      </c>
      <c r="G28" s="23">
        <f t="shared" si="1"/>
        <v>11.792946430731179</v>
      </c>
      <c r="H28" s="23">
        <v>9.61</v>
      </c>
      <c r="I28" s="23">
        <v>9.0820000000000007</v>
      </c>
      <c r="J28" s="24">
        <v>0.77400000000000002</v>
      </c>
      <c r="K28" s="24">
        <v>4.1740000000000004</v>
      </c>
      <c r="L28" s="24">
        <v>51.9</v>
      </c>
      <c r="M28" s="25">
        <f t="shared" si="2"/>
        <v>2.1689506213745502</v>
      </c>
      <c r="N28" s="25">
        <f t="shared" si="3"/>
        <v>24.033333333333331</v>
      </c>
      <c r="O28" s="26">
        <v>2.1840000000000002</v>
      </c>
      <c r="P28" s="26">
        <v>6.2</v>
      </c>
      <c r="Q28" s="26">
        <f t="shared" si="4"/>
        <v>0.9890000000000001</v>
      </c>
      <c r="R28" s="27">
        <f t="shared" si="5"/>
        <v>9.5181360000000019</v>
      </c>
      <c r="S28" s="27">
        <f t="shared" si="6"/>
        <v>9.5082460000000015</v>
      </c>
      <c r="T28" s="28">
        <f t="shared" si="7"/>
        <v>6.5026750000000009</v>
      </c>
      <c r="U28" s="27">
        <f t="shared" si="8"/>
        <v>30.982469230388066</v>
      </c>
      <c r="V28" s="28">
        <f t="shared" si="9"/>
        <v>0.9428399999999999</v>
      </c>
      <c r="W28" s="28">
        <f t="shared" si="10"/>
        <v>2.9046930000000004</v>
      </c>
      <c r="X28" s="27">
        <f t="shared" si="11"/>
        <v>58.647694539926476</v>
      </c>
      <c r="Y28" s="29">
        <v>0.28499999999999998</v>
      </c>
      <c r="Z28" s="29">
        <v>0.28799999999999998</v>
      </c>
      <c r="AA28" s="29">
        <v>1.133</v>
      </c>
      <c r="AB28" s="24">
        <v>6.5750000000000002</v>
      </c>
      <c r="AC28" s="24">
        <v>1.3640000000000001</v>
      </c>
      <c r="AD28" s="24">
        <v>1.671</v>
      </c>
      <c r="AE28" s="24">
        <v>0.97199999999999998</v>
      </c>
      <c r="AF28" s="24">
        <v>0.97</v>
      </c>
      <c r="AG28" s="22">
        <v>6.4139999999999997</v>
      </c>
      <c r="AH28" s="22">
        <v>9.109</v>
      </c>
      <c r="AI28" s="22">
        <v>10.939</v>
      </c>
      <c r="AJ28" s="22">
        <v>12.2</v>
      </c>
      <c r="AK28" s="30">
        <v>4.766</v>
      </c>
      <c r="AL28" s="30">
        <v>7.7060000000000004</v>
      </c>
      <c r="AM28" s="30">
        <v>10.618</v>
      </c>
      <c r="AN28" s="30">
        <v>11.597</v>
      </c>
      <c r="AO28" s="30">
        <v>13.250999999999999</v>
      </c>
      <c r="AP28" s="31">
        <v>6.391</v>
      </c>
      <c r="AQ28" s="31">
        <v>9.1609999999999996</v>
      </c>
      <c r="AR28" s="31">
        <v>10.999000000000001</v>
      </c>
      <c r="AS28" s="31">
        <v>12.208</v>
      </c>
      <c r="AT28" s="32">
        <v>4.7569999999999997</v>
      </c>
      <c r="AU28" s="32">
        <v>7.694</v>
      </c>
      <c r="AV28" s="32">
        <v>10.627000000000001</v>
      </c>
      <c r="AW28" s="32">
        <v>11.587999999999999</v>
      </c>
      <c r="AX28" s="32">
        <v>13.212</v>
      </c>
      <c r="AY28" s="33">
        <v>2.3759999999999999</v>
      </c>
      <c r="AZ28" s="33">
        <v>2.375</v>
      </c>
      <c r="BA28" s="33">
        <v>2.375</v>
      </c>
      <c r="BB28" s="24">
        <v>2.1409590026612899</v>
      </c>
      <c r="BC28" s="24">
        <v>2.1829464307311799</v>
      </c>
      <c r="BD28" s="24">
        <v>2.1829464307311799</v>
      </c>
      <c r="BE28" s="34">
        <v>25.7</v>
      </c>
      <c r="BF28" s="34">
        <v>23.2</v>
      </c>
      <c r="BG28" s="34">
        <v>23.2</v>
      </c>
      <c r="BH28" s="44" t="s">
        <v>121</v>
      </c>
      <c r="BI28" s="29">
        <v>9.0060000000000002</v>
      </c>
      <c r="BJ28" s="29">
        <v>9.0060000000000002</v>
      </c>
      <c r="BK28" s="29">
        <v>9.0060000000000002</v>
      </c>
      <c r="BL28" s="50" t="s">
        <v>80</v>
      </c>
      <c r="BM28" s="54" t="s">
        <v>132</v>
      </c>
      <c r="BN28" s="50" t="s">
        <v>81</v>
      </c>
      <c r="BO28" s="50" t="s">
        <v>215</v>
      </c>
      <c r="BP28" s="50" t="s">
        <v>216</v>
      </c>
      <c r="BQ28" s="50"/>
      <c r="BR28" s="54" t="s">
        <v>95</v>
      </c>
      <c r="BS28" s="50" t="s">
        <v>161</v>
      </c>
      <c r="BT28" s="54" t="s">
        <v>217</v>
      </c>
      <c r="BU28" s="50" t="s">
        <v>218</v>
      </c>
      <c r="BV28" s="54" t="s">
        <v>110</v>
      </c>
      <c r="BW28" s="48">
        <v>50</v>
      </c>
      <c r="BX28" s="48" t="s">
        <v>80</v>
      </c>
      <c r="BY28" s="48" t="s">
        <v>195</v>
      </c>
    </row>
    <row r="29" spans="1:77" ht="19.95" customHeight="1" x14ac:dyDescent="0.3">
      <c r="A29" s="20" t="s">
        <v>219</v>
      </c>
      <c r="B29" s="21">
        <v>1872</v>
      </c>
      <c r="C29" s="22">
        <f t="shared" si="0"/>
        <v>32.61073528630358</v>
      </c>
      <c r="D29" s="22">
        <v>28.695</v>
      </c>
      <c r="E29" s="22">
        <v>14.361000000000001</v>
      </c>
      <c r="F29" s="22">
        <v>14.335000000000001</v>
      </c>
      <c r="G29" s="23">
        <f t="shared" si="1"/>
        <v>11.5187812453559</v>
      </c>
      <c r="H29" s="23">
        <v>9.4730000000000008</v>
      </c>
      <c r="I29" s="23">
        <v>9.0109999999999992</v>
      </c>
      <c r="J29" s="24">
        <v>0.76200000000000001</v>
      </c>
      <c r="K29" s="24">
        <v>3.9849999999999999</v>
      </c>
      <c r="L29" s="24">
        <v>52.4</v>
      </c>
      <c r="M29" s="25">
        <f t="shared" si="2"/>
        <v>1.9871721772198265</v>
      </c>
      <c r="N29" s="25">
        <f t="shared" si="3"/>
        <v>25.7</v>
      </c>
      <c r="O29" s="26">
        <v>2.1379999999999999</v>
      </c>
      <c r="P29" s="26">
        <v>10.7</v>
      </c>
      <c r="Q29" s="26">
        <f t="shared" si="4"/>
        <v>0.98599999999999999</v>
      </c>
      <c r="R29" s="27">
        <f t="shared" si="5"/>
        <v>9.5444800000000001</v>
      </c>
      <c r="S29" s="27">
        <f t="shared" si="6"/>
        <v>9.5247600000000006</v>
      </c>
      <c r="T29" s="28">
        <f t="shared" si="7"/>
        <v>6.7895960000000004</v>
      </c>
      <c r="U29" s="27">
        <f t="shared" si="8"/>
        <v>33.523449097661938</v>
      </c>
      <c r="V29" s="28">
        <f t="shared" si="9"/>
        <v>0.9189179999999999</v>
      </c>
      <c r="W29" s="28">
        <f t="shared" si="10"/>
        <v>2.8229180000000005</v>
      </c>
      <c r="X29" s="27">
        <f t="shared" si="11"/>
        <v>58.568552703698273</v>
      </c>
      <c r="Y29" s="29">
        <v>0.35599999999999998</v>
      </c>
      <c r="Z29" s="29">
        <v>0.35499999999999998</v>
      </c>
      <c r="AA29" s="29">
        <v>1.0449999999999999</v>
      </c>
      <c r="AB29" s="24">
        <v>6.8860000000000001</v>
      </c>
      <c r="AC29" s="24">
        <v>1.069</v>
      </c>
      <c r="AD29" s="24">
        <v>1.526</v>
      </c>
      <c r="AE29" s="24">
        <v>0.91800000000000004</v>
      </c>
      <c r="AF29" s="24">
        <v>1.0009999999999999</v>
      </c>
      <c r="AG29" s="22">
        <v>6.4020000000000001</v>
      </c>
      <c r="AH29" s="22">
        <v>9.1110000000000007</v>
      </c>
      <c r="AI29" s="22">
        <v>10.965999999999999</v>
      </c>
      <c r="AJ29" s="22">
        <v>12.276999999999999</v>
      </c>
      <c r="AK29" s="30">
        <v>4.681</v>
      </c>
      <c r="AL29" s="30">
        <v>7.5869999999999997</v>
      </c>
      <c r="AM29" s="30">
        <v>10.45</v>
      </c>
      <c r="AN29" s="30">
        <v>11.496</v>
      </c>
      <c r="AO29" s="30">
        <v>13.103</v>
      </c>
      <c r="AP29" s="31">
        <v>6.4409999999999998</v>
      </c>
      <c r="AQ29" s="31">
        <v>9.1649999999999991</v>
      </c>
      <c r="AR29" s="31">
        <v>10.965999999999999</v>
      </c>
      <c r="AS29" s="31">
        <v>12.281000000000001</v>
      </c>
      <c r="AT29" s="32">
        <v>4.6749999999999998</v>
      </c>
      <c r="AU29" s="32">
        <v>7.5380000000000003</v>
      </c>
      <c r="AV29" s="32">
        <v>10.462</v>
      </c>
      <c r="AW29" s="32">
        <v>11.492000000000001</v>
      </c>
      <c r="AX29" s="32">
        <v>13.077999999999999</v>
      </c>
      <c r="AY29" s="33">
        <v>2.1819999999999999</v>
      </c>
      <c r="AZ29" s="33">
        <v>2.25</v>
      </c>
      <c r="BA29" s="33">
        <v>2.1840000000000002</v>
      </c>
      <c r="BB29" s="24">
        <v>1.9544430608423999</v>
      </c>
      <c r="BC29" s="24">
        <v>2.0457812453558999</v>
      </c>
      <c r="BD29" s="24">
        <v>1.96129222546118</v>
      </c>
      <c r="BE29" s="34">
        <v>26.4</v>
      </c>
      <c r="BF29" s="34">
        <v>24.6</v>
      </c>
      <c r="BG29" s="34">
        <v>26.1</v>
      </c>
      <c r="BH29" s="40" t="s">
        <v>79</v>
      </c>
      <c r="BI29" s="29">
        <v>8.3719999999999999</v>
      </c>
      <c r="BJ29" s="29">
        <v>8.3719999999999999</v>
      </c>
      <c r="BK29" s="29">
        <v>8.3719999999999999</v>
      </c>
      <c r="BL29" s="36" t="s">
        <v>80</v>
      </c>
      <c r="BM29" s="36" t="s">
        <v>132</v>
      </c>
      <c r="BN29" s="36" t="s">
        <v>92</v>
      </c>
      <c r="BO29" s="37" t="s">
        <v>220</v>
      </c>
      <c r="BP29" s="36" t="s">
        <v>83</v>
      </c>
      <c r="BQ29" s="37" t="s">
        <v>221</v>
      </c>
      <c r="BR29" s="36" t="s">
        <v>222</v>
      </c>
      <c r="BS29" s="36" t="s">
        <v>116</v>
      </c>
      <c r="BT29" s="36" t="s">
        <v>87</v>
      </c>
      <c r="BU29" s="37" t="s">
        <v>109</v>
      </c>
      <c r="BV29" s="37" t="s">
        <v>223</v>
      </c>
      <c r="BW29" s="38">
        <v>51</v>
      </c>
      <c r="BX29" s="38"/>
      <c r="BY29" s="38" t="s">
        <v>97</v>
      </c>
    </row>
    <row r="30" spans="1:77" ht="19.95" customHeight="1" x14ac:dyDescent="0.3">
      <c r="A30" s="20" t="s">
        <v>224</v>
      </c>
      <c r="B30" s="21">
        <v>1846</v>
      </c>
      <c r="C30" s="22">
        <f t="shared" si="0"/>
        <v>32.929239855273771</v>
      </c>
      <c r="D30" s="22">
        <v>28.92</v>
      </c>
      <c r="E30" s="22">
        <v>14.506</v>
      </c>
      <c r="F30" s="22">
        <v>14.167</v>
      </c>
      <c r="G30" s="23">
        <f t="shared" si="1"/>
        <v>11.60603837627322</v>
      </c>
      <c r="H30" s="23">
        <v>9.5660000000000007</v>
      </c>
      <c r="I30" s="23">
        <v>9.0609999999999999</v>
      </c>
      <c r="J30" s="24">
        <v>0.80800000000000005</v>
      </c>
      <c r="K30" s="24">
        <v>4.3899999999999997</v>
      </c>
      <c r="L30" s="24">
        <v>53.7</v>
      </c>
      <c r="M30" s="25">
        <f t="shared" si="2"/>
        <v>2.0164260771823304</v>
      </c>
      <c r="N30" s="25">
        <f t="shared" si="3"/>
        <v>25.799999999999997</v>
      </c>
      <c r="O30" s="26">
        <v>2.1379999999999999</v>
      </c>
      <c r="P30" s="26">
        <v>10.4</v>
      </c>
      <c r="Q30" s="26">
        <f t="shared" si="4"/>
        <v>0.98399999999999987</v>
      </c>
      <c r="R30" s="27">
        <f t="shared" si="5"/>
        <v>9.4070399999999985</v>
      </c>
      <c r="S30" s="27">
        <f t="shared" si="6"/>
        <v>9.0577199999999998</v>
      </c>
      <c r="T30" s="28">
        <f t="shared" si="7"/>
        <v>6.5012879999999997</v>
      </c>
      <c r="U30" s="27">
        <f t="shared" si="8"/>
        <v>31.787862649659388</v>
      </c>
      <c r="V30" s="28">
        <f t="shared" si="9"/>
        <v>0.9506</v>
      </c>
      <c r="W30" s="28">
        <f t="shared" si="10"/>
        <v>2.7738959999999997</v>
      </c>
      <c r="X30" s="27">
        <f t="shared" si="11"/>
        <v>58.556459202161754</v>
      </c>
      <c r="Y30" s="29">
        <v>0.33</v>
      </c>
      <c r="Z30" s="29">
        <v>0.27300000000000002</v>
      </c>
      <c r="AA30" s="29">
        <v>1.05</v>
      </c>
      <c r="AB30" s="24">
        <v>6.6070000000000002</v>
      </c>
      <c r="AC30" s="24">
        <v>1.4890000000000001</v>
      </c>
      <c r="AD30" s="24">
        <v>1.47</v>
      </c>
      <c r="AE30" s="24">
        <v>0.97</v>
      </c>
      <c r="AF30" s="24">
        <v>0.98</v>
      </c>
      <c r="AG30" s="22">
        <v>6.4119999999999999</v>
      </c>
      <c r="AH30" s="22">
        <v>9.2080000000000002</v>
      </c>
      <c r="AI30" s="22">
        <v>11.173999999999999</v>
      </c>
      <c r="AJ30" s="22">
        <v>12.563000000000001</v>
      </c>
      <c r="AK30" s="30">
        <v>4.9459999999999997</v>
      </c>
      <c r="AL30" s="30">
        <v>7.7709999999999999</v>
      </c>
      <c r="AM30" s="30">
        <v>10.57</v>
      </c>
      <c r="AN30" s="30">
        <v>11.702</v>
      </c>
      <c r="AO30" s="30">
        <v>13.185</v>
      </c>
      <c r="AP30" s="31">
        <v>6.4189999999999996</v>
      </c>
      <c r="AQ30" s="31">
        <v>9.1660000000000004</v>
      </c>
      <c r="AR30" s="31">
        <v>11.125999999999999</v>
      </c>
      <c r="AS30" s="31">
        <v>12.516999999999999</v>
      </c>
      <c r="AT30" s="32">
        <v>4.9619999999999997</v>
      </c>
      <c r="AU30" s="32">
        <v>7.7809999999999997</v>
      </c>
      <c r="AV30" s="32">
        <v>10.564</v>
      </c>
      <c r="AW30" s="32">
        <v>11.688000000000001</v>
      </c>
      <c r="AX30" s="32">
        <v>13.164999999999999</v>
      </c>
      <c r="AY30" s="33">
        <v>2.2080000000000002</v>
      </c>
      <c r="AZ30" s="33">
        <v>2.2639999999999998</v>
      </c>
      <c r="BA30" s="33">
        <v>2.2469999999999999</v>
      </c>
      <c r="BB30" s="24">
        <v>1.98622357593304</v>
      </c>
      <c r="BC30" s="24">
        <v>2.0400383762732202</v>
      </c>
      <c r="BD30" s="24">
        <v>2.0230162793407298</v>
      </c>
      <c r="BE30" s="34">
        <v>25.9</v>
      </c>
      <c r="BF30" s="34">
        <v>25.7</v>
      </c>
      <c r="BG30" s="34">
        <v>25.8</v>
      </c>
      <c r="BH30" s="44" t="s">
        <v>121</v>
      </c>
      <c r="BI30" s="29">
        <v>8.82</v>
      </c>
      <c r="BJ30" s="29">
        <v>8.82</v>
      </c>
      <c r="BK30" s="29">
        <v>8.82</v>
      </c>
      <c r="BL30" s="50" t="s">
        <v>80</v>
      </c>
      <c r="BM30" s="54" t="s">
        <v>225</v>
      </c>
      <c r="BN30" s="50" t="s">
        <v>92</v>
      </c>
      <c r="BO30" s="54" t="s">
        <v>226</v>
      </c>
      <c r="BP30" s="50" t="s">
        <v>83</v>
      </c>
      <c r="BQ30" s="54" t="s">
        <v>141</v>
      </c>
      <c r="BR30" s="54" t="s">
        <v>95</v>
      </c>
      <c r="BS30" s="50" t="s">
        <v>116</v>
      </c>
      <c r="BT30" s="50"/>
      <c r="BU30" s="57"/>
      <c r="BV30" s="54" t="s">
        <v>110</v>
      </c>
      <c r="BW30" s="48">
        <v>70</v>
      </c>
      <c r="BX30" s="48"/>
      <c r="BY30" s="48" t="s">
        <v>111</v>
      </c>
    </row>
    <row r="31" spans="1:77" ht="19.95" customHeight="1" x14ac:dyDescent="0.3">
      <c r="A31" s="20" t="s">
        <v>227</v>
      </c>
      <c r="B31" s="21">
        <v>2022</v>
      </c>
      <c r="C31" s="22">
        <f t="shared" si="0"/>
        <v>32.983532400641899</v>
      </c>
      <c r="D31" s="22">
        <v>28.626999999999999</v>
      </c>
      <c r="E31" s="22">
        <v>14.315</v>
      </c>
      <c r="F31" s="22">
        <v>14.291</v>
      </c>
      <c r="G31" s="23">
        <f t="shared" si="1"/>
        <v>11.799138688887961</v>
      </c>
      <c r="H31" s="23">
        <v>9.6240000000000006</v>
      </c>
      <c r="I31" s="23">
        <v>9.1669999999999998</v>
      </c>
      <c r="J31" s="24">
        <v>0.59499999999999997</v>
      </c>
      <c r="K31" s="24">
        <v>3.7949999999999999</v>
      </c>
      <c r="L31" s="24" t="s">
        <v>228</v>
      </c>
      <c r="M31" s="25">
        <f t="shared" si="2"/>
        <v>2.177223696509953</v>
      </c>
      <c r="N31" s="25">
        <f t="shared" si="3"/>
        <v>24.933333333333334</v>
      </c>
      <c r="O31" s="26">
        <v>2.1629999999999998</v>
      </c>
      <c r="P31" s="26">
        <v>8.9</v>
      </c>
      <c r="Q31" s="26">
        <f t="shared" si="4"/>
        <v>0.8859999999999999</v>
      </c>
      <c r="R31" s="27">
        <f t="shared" si="5"/>
        <v>8.2335979999999989</v>
      </c>
      <c r="S31" s="27">
        <f t="shared" si="6"/>
        <v>8.1813239999999983</v>
      </c>
      <c r="T31" s="28">
        <f t="shared" si="7"/>
        <v>5.6482499999999991</v>
      </c>
      <c r="U31" s="27">
        <f t="shared" si="8"/>
        <v>27.133247556098194</v>
      </c>
      <c r="V31" s="28">
        <f t="shared" si="9"/>
        <v>0.88171999999999995</v>
      </c>
      <c r="W31" s="28">
        <f t="shared" si="10"/>
        <v>2.5410479999999991</v>
      </c>
      <c r="X31" s="27">
        <f t="shared" si="11"/>
        <v>58.333009315469134</v>
      </c>
      <c r="Y31" s="29">
        <v>0.215</v>
      </c>
      <c r="Z31" s="29">
        <v>0.20899999999999999</v>
      </c>
      <c r="AA31" s="29">
        <v>1.1879999999999999</v>
      </c>
      <c r="AB31" s="24">
        <v>6.375</v>
      </c>
      <c r="AC31" s="24">
        <v>1.5289999999999999</v>
      </c>
      <c r="AD31" s="24">
        <v>1.7230000000000001</v>
      </c>
      <c r="AE31" s="24">
        <v>0.93799999999999994</v>
      </c>
      <c r="AF31" s="24">
        <v>0.94</v>
      </c>
      <c r="AG31" s="22">
        <v>6.3949999999999996</v>
      </c>
      <c r="AH31" s="22">
        <v>9.1530000000000005</v>
      </c>
      <c r="AI31" s="22">
        <v>10.933999999999999</v>
      </c>
      <c r="AJ31" s="22">
        <v>12.282</v>
      </c>
      <c r="AK31" s="30">
        <v>5.0220000000000002</v>
      </c>
      <c r="AL31" s="30">
        <v>7.89</v>
      </c>
      <c r="AM31" s="30">
        <v>10.41</v>
      </c>
      <c r="AN31" s="30">
        <v>11.454000000000001</v>
      </c>
      <c r="AO31" s="30">
        <v>13.083</v>
      </c>
      <c r="AP31" s="31">
        <v>6.2809999999999997</v>
      </c>
      <c r="AQ31" s="31">
        <v>9.2240000000000002</v>
      </c>
      <c r="AR31" s="31">
        <v>11.066000000000001</v>
      </c>
      <c r="AS31" s="31">
        <v>12.372</v>
      </c>
      <c r="AT31" s="32">
        <v>5.0570000000000004</v>
      </c>
      <c r="AU31" s="32">
        <v>7.9249999999999998</v>
      </c>
      <c r="AV31" s="32">
        <v>10.51</v>
      </c>
      <c r="AW31" s="32">
        <v>11.525</v>
      </c>
      <c r="AX31" s="32">
        <v>13.188000000000001</v>
      </c>
      <c r="AY31" s="33">
        <v>2.3980000000000001</v>
      </c>
      <c r="AZ31" s="33">
        <v>2.4</v>
      </c>
      <c r="BA31" s="33">
        <v>2.4049999999999998</v>
      </c>
      <c r="BB31" s="24">
        <v>2.1750915462709299</v>
      </c>
      <c r="BC31" s="24">
        <v>2.17513868888796</v>
      </c>
      <c r="BD31" s="24">
        <v>2.1814408543709698</v>
      </c>
      <c r="BE31" s="34">
        <v>24.9</v>
      </c>
      <c r="BF31" s="34">
        <v>25</v>
      </c>
      <c r="BG31" s="34">
        <v>24.9</v>
      </c>
      <c r="BH31" s="35" t="s">
        <v>79</v>
      </c>
      <c r="BI31" s="29">
        <v>10.162000000000001</v>
      </c>
      <c r="BJ31" s="29">
        <v>10.925000000000001</v>
      </c>
      <c r="BK31" s="29">
        <v>10.162000000000001</v>
      </c>
      <c r="BL31" s="42" t="s">
        <v>103</v>
      </c>
      <c r="BM31" s="36" t="s">
        <v>132</v>
      </c>
      <c r="BN31" s="43" t="s">
        <v>197</v>
      </c>
      <c r="BO31" s="37" t="s">
        <v>229</v>
      </c>
      <c r="BP31" s="36"/>
      <c r="BQ31" s="37" t="s">
        <v>199</v>
      </c>
      <c r="BR31" s="49" t="s">
        <v>230</v>
      </c>
      <c r="BS31" s="36"/>
      <c r="BT31" s="42" t="s">
        <v>231</v>
      </c>
      <c r="BU31" s="37" t="s">
        <v>149</v>
      </c>
      <c r="BV31" s="37" t="s">
        <v>232</v>
      </c>
      <c r="BW31" s="38">
        <v>41</v>
      </c>
      <c r="BX31" s="38" t="s">
        <v>80</v>
      </c>
      <c r="BY31" s="38" t="s">
        <v>90</v>
      </c>
    </row>
    <row r="32" spans="1:77" ht="19.95" customHeight="1" x14ac:dyDescent="0.3">
      <c r="A32" s="20" t="s">
        <v>233</v>
      </c>
      <c r="B32" s="21">
        <v>1997</v>
      </c>
      <c r="C32" s="22">
        <f t="shared" si="0"/>
        <v>32.766548842681154</v>
      </c>
      <c r="D32" s="22">
        <v>28.503</v>
      </c>
      <c r="E32" s="22">
        <v>14.231999999999999</v>
      </c>
      <c r="F32" s="22">
        <v>14.252000000000001</v>
      </c>
      <c r="G32" s="23">
        <f t="shared" si="1"/>
        <v>11.64377802052902</v>
      </c>
      <c r="H32" s="23">
        <v>9.4830000000000005</v>
      </c>
      <c r="I32" s="23">
        <v>9.0050000000000008</v>
      </c>
      <c r="J32" s="24">
        <v>0.72499999999999998</v>
      </c>
      <c r="K32" s="24">
        <v>4.2850000000000001</v>
      </c>
      <c r="L32" s="24">
        <v>50.2</v>
      </c>
      <c r="M32" s="25">
        <f t="shared" si="2"/>
        <v>2.1414422877367234</v>
      </c>
      <c r="N32" s="25">
        <f t="shared" si="3"/>
        <v>25.400000000000002</v>
      </c>
      <c r="O32" s="26">
        <v>2.19</v>
      </c>
      <c r="P32" s="26">
        <v>10.299999999999999</v>
      </c>
      <c r="Q32" s="26">
        <f t="shared" si="4"/>
        <v>0.97199999999999998</v>
      </c>
      <c r="R32" s="27">
        <f t="shared" si="5"/>
        <v>9.174707999999999</v>
      </c>
      <c r="S32" s="27">
        <f t="shared" si="6"/>
        <v>9.1795679999999997</v>
      </c>
      <c r="T32" s="28">
        <f t="shared" si="7"/>
        <v>6.3714599999999999</v>
      </c>
      <c r="U32" s="27">
        <f t="shared" si="8"/>
        <v>30.67955779556495</v>
      </c>
      <c r="V32" s="28">
        <f t="shared" si="9"/>
        <v>0.94184999999999997</v>
      </c>
      <c r="W32" s="28">
        <f t="shared" si="10"/>
        <v>2.738124</v>
      </c>
      <c r="X32" s="27">
        <f t="shared" si="11"/>
        <v>58.30648958837012</v>
      </c>
      <c r="Y32" s="29">
        <v>0.22</v>
      </c>
      <c r="Z32" s="29">
        <v>0.22</v>
      </c>
      <c r="AA32" s="29">
        <v>1.115</v>
      </c>
      <c r="AB32" s="24">
        <v>6.5549999999999997</v>
      </c>
      <c r="AC32" s="24">
        <v>1.38</v>
      </c>
      <c r="AD32" s="24">
        <v>1.5269999999999999</v>
      </c>
      <c r="AE32" s="24">
        <v>0.97499999999999998</v>
      </c>
      <c r="AF32" s="24">
        <v>0.96599999999999997</v>
      </c>
      <c r="AG32" s="22">
        <v>6.4020000000000001</v>
      </c>
      <c r="AH32" s="22">
        <v>9.1270000000000007</v>
      </c>
      <c r="AI32" s="22">
        <v>10.959</v>
      </c>
      <c r="AJ32" s="22">
        <v>12.331</v>
      </c>
      <c r="AK32" s="30">
        <v>4.7930000000000001</v>
      </c>
      <c r="AL32" s="30">
        <v>7.5839999999999996</v>
      </c>
      <c r="AM32" s="30">
        <v>10.432</v>
      </c>
      <c r="AN32" s="30">
        <v>11.462999999999999</v>
      </c>
      <c r="AO32" s="30">
        <v>12.996</v>
      </c>
      <c r="AP32" s="31">
        <v>6.4219999999999997</v>
      </c>
      <c r="AQ32" s="31">
        <v>9.1489999999999991</v>
      </c>
      <c r="AR32" s="31">
        <v>10.971</v>
      </c>
      <c r="AS32" s="31">
        <v>12.369</v>
      </c>
      <c r="AT32" s="32">
        <v>4.8079999999999998</v>
      </c>
      <c r="AU32" s="32">
        <v>7.625</v>
      </c>
      <c r="AV32" s="32">
        <v>10.442</v>
      </c>
      <c r="AW32" s="32">
        <v>11.599</v>
      </c>
      <c r="AX32" s="32">
        <v>13.058</v>
      </c>
      <c r="AY32" s="33">
        <v>2.3450000000000002</v>
      </c>
      <c r="AZ32" s="33">
        <v>2.3919999999999999</v>
      </c>
      <c r="BA32" s="33">
        <v>2.375</v>
      </c>
      <c r="BB32" s="24">
        <v>2.1252917606009398</v>
      </c>
      <c r="BC32" s="24">
        <v>2.1607780205290199</v>
      </c>
      <c r="BD32" s="24">
        <v>2.13825708208021</v>
      </c>
      <c r="BE32" s="34">
        <v>25</v>
      </c>
      <c r="BF32" s="34">
        <v>25.4</v>
      </c>
      <c r="BG32" s="34">
        <v>25.8</v>
      </c>
      <c r="BH32" s="41" t="s">
        <v>121</v>
      </c>
      <c r="BI32" s="29">
        <v>7.2560000000000002</v>
      </c>
      <c r="BJ32" s="29">
        <v>7.2560000000000002</v>
      </c>
      <c r="BK32" s="29">
        <v>7.2560000000000002</v>
      </c>
      <c r="BL32" s="42" t="s">
        <v>103</v>
      </c>
      <c r="BM32" s="36" t="s">
        <v>132</v>
      </c>
      <c r="BN32" s="43" t="s">
        <v>234</v>
      </c>
      <c r="BO32" s="37" t="s">
        <v>193</v>
      </c>
      <c r="BP32" s="36"/>
      <c r="BQ32" s="36"/>
      <c r="BR32" s="49" t="s">
        <v>235</v>
      </c>
      <c r="BS32" s="36" t="s">
        <v>236</v>
      </c>
      <c r="BT32" s="42" t="s">
        <v>148</v>
      </c>
      <c r="BU32" s="36" t="s">
        <v>156</v>
      </c>
      <c r="BV32" s="37" t="s">
        <v>96</v>
      </c>
      <c r="BW32" s="38">
        <v>48</v>
      </c>
      <c r="BX32" s="38" t="s">
        <v>80</v>
      </c>
      <c r="BY32" s="38" t="s">
        <v>104</v>
      </c>
    </row>
    <row r="33" spans="1:77" ht="19.95" customHeight="1" x14ac:dyDescent="0.3">
      <c r="A33" s="20" t="s">
        <v>237</v>
      </c>
      <c r="B33" s="21">
        <v>1880</v>
      </c>
      <c r="C33" s="22">
        <f t="shared" si="0"/>
        <v>32.697984195657781</v>
      </c>
      <c r="D33" s="22">
        <v>28.481999999999999</v>
      </c>
      <c r="E33" s="22">
        <v>14.26</v>
      </c>
      <c r="F33" s="22">
        <v>14.226000000000001</v>
      </c>
      <c r="G33" s="23">
        <f t="shared" si="1"/>
        <v>11.54610493915189</v>
      </c>
      <c r="H33" s="23">
        <v>9.4420000000000002</v>
      </c>
      <c r="I33" s="23">
        <v>9.0350000000000001</v>
      </c>
      <c r="J33" s="24">
        <v>0.755</v>
      </c>
      <c r="K33" s="24">
        <v>4.2720000000000002</v>
      </c>
      <c r="L33" s="24">
        <v>53.3</v>
      </c>
      <c r="M33" s="25">
        <f t="shared" si="2"/>
        <v>2.10669637826989</v>
      </c>
      <c r="N33" s="25">
        <f t="shared" si="3"/>
        <v>24.833333333333332</v>
      </c>
      <c r="O33" s="26">
        <v>2.2029999999999998</v>
      </c>
      <c r="P33" s="26">
        <v>11.799999999999999</v>
      </c>
      <c r="Q33" s="26">
        <f t="shared" si="4"/>
        <v>0.97499999999999976</v>
      </c>
      <c r="R33" s="27">
        <f t="shared" si="5"/>
        <v>9.0996749999999977</v>
      </c>
      <c r="S33" s="27">
        <f t="shared" si="6"/>
        <v>9.3336749999999977</v>
      </c>
      <c r="T33" s="28">
        <f t="shared" si="7"/>
        <v>6.3706499999999986</v>
      </c>
      <c r="U33" s="27">
        <f t="shared" si="8"/>
        <v>30.627055997949299</v>
      </c>
      <c r="V33" s="28">
        <f t="shared" si="9"/>
        <v>0.87764500000000001</v>
      </c>
      <c r="W33" s="28">
        <f t="shared" si="10"/>
        <v>2.8333499999999998</v>
      </c>
      <c r="X33" s="27">
        <f t="shared" si="11"/>
        <v>58.205262346620508</v>
      </c>
      <c r="Y33" s="29">
        <v>0.24099999999999999</v>
      </c>
      <c r="Z33" s="29">
        <v>0.253</v>
      </c>
      <c r="AA33" s="29">
        <v>1.1100000000000001</v>
      </c>
      <c r="AB33" s="24">
        <v>6.5339999999999998</v>
      </c>
      <c r="AC33" s="24">
        <v>1.383</v>
      </c>
      <c r="AD33" s="24">
        <v>1.522</v>
      </c>
      <c r="AE33" s="24">
        <v>0.91900000000000004</v>
      </c>
      <c r="AF33" s="24">
        <v>0.95499999999999996</v>
      </c>
      <c r="AG33" s="22">
        <v>6.431</v>
      </c>
      <c r="AH33" s="22">
        <v>9.0169999999999995</v>
      </c>
      <c r="AI33" s="22">
        <v>11.013999999999999</v>
      </c>
      <c r="AJ33" s="22">
        <v>12.367000000000001</v>
      </c>
      <c r="AK33" s="30">
        <v>4.9269999999999996</v>
      </c>
      <c r="AL33" s="30">
        <v>7.8419999999999996</v>
      </c>
      <c r="AM33" s="30">
        <v>10.721</v>
      </c>
      <c r="AN33" s="30">
        <v>11.797000000000001</v>
      </c>
      <c r="AO33" s="30">
        <v>13.127000000000001</v>
      </c>
      <c r="AP33" s="31">
        <v>6.4160000000000004</v>
      </c>
      <c r="AQ33" s="31">
        <v>9.016</v>
      </c>
      <c r="AR33" s="31">
        <v>11.012</v>
      </c>
      <c r="AS33" s="31">
        <v>12.38</v>
      </c>
      <c r="AT33" s="32">
        <v>4.6529999999999996</v>
      </c>
      <c r="AU33" s="32">
        <v>7.5590000000000002</v>
      </c>
      <c r="AV33" s="32">
        <v>10.446</v>
      </c>
      <c r="AW33" s="32">
        <v>11.504</v>
      </c>
      <c r="AX33" s="32">
        <v>13.138999999999999</v>
      </c>
      <c r="AY33" s="33">
        <v>2.3010000000000002</v>
      </c>
      <c r="AZ33" s="33">
        <v>2.3159999999999998</v>
      </c>
      <c r="BA33" s="33">
        <v>2.347</v>
      </c>
      <c r="BB33" s="24">
        <v>2.0820070477243098</v>
      </c>
      <c r="BC33" s="24">
        <v>2.10410493915189</v>
      </c>
      <c r="BD33" s="24">
        <v>2.1339771479334702</v>
      </c>
      <c r="BE33" s="34">
        <v>25.2</v>
      </c>
      <c r="BF33" s="34">
        <v>24.7</v>
      </c>
      <c r="BG33" s="34">
        <v>24.6</v>
      </c>
      <c r="BH33" s="35" t="s">
        <v>79</v>
      </c>
      <c r="BI33" s="29">
        <v>9.4480000000000004</v>
      </c>
      <c r="BJ33" s="29">
        <v>9.4480000000000004</v>
      </c>
      <c r="BK33" s="29">
        <v>9.4480000000000004</v>
      </c>
      <c r="BL33" s="36" t="s">
        <v>80</v>
      </c>
      <c r="BM33" s="36" t="s">
        <v>132</v>
      </c>
      <c r="BN33" s="36" t="s">
        <v>92</v>
      </c>
      <c r="BO33" s="36" t="s">
        <v>93</v>
      </c>
      <c r="BP33" s="36" t="s">
        <v>83</v>
      </c>
      <c r="BQ33" s="36"/>
      <c r="BR33" s="37" t="s">
        <v>95</v>
      </c>
      <c r="BS33" s="36" t="s">
        <v>116</v>
      </c>
      <c r="BT33" s="36" t="s">
        <v>238</v>
      </c>
      <c r="BU33" s="37" t="s">
        <v>129</v>
      </c>
      <c r="BV33" s="37" t="s">
        <v>138</v>
      </c>
      <c r="BW33" s="38">
        <v>45</v>
      </c>
      <c r="BX33" s="38"/>
      <c r="BY33" s="38" t="s">
        <v>191</v>
      </c>
    </row>
    <row r="34" spans="1:77" ht="19.95" customHeight="1" x14ac:dyDescent="0.3">
      <c r="A34" s="20" t="s">
        <v>239</v>
      </c>
      <c r="B34" s="21">
        <v>1899</v>
      </c>
      <c r="C34" s="22">
        <f t="shared" si="0"/>
        <v>33.282473092462823</v>
      </c>
      <c r="D34" s="22">
        <v>28.997</v>
      </c>
      <c r="E34" s="22">
        <v>14.483000000000001</v>
      </c>
      <c r="F34" s="22">
        <v>14.515000000000001</v>
      </c>
      <c r="G34" s="23">
        <f t="shared" si="1"/>
        <v>11.76594751391333</v>
      </c>
      <c r="H34" s="23">
        <v>9.625</v>
      </c>
      <c r="I34" s="23">
        <v>9.1630000000000003</v>
      </c>
      <c r="J34" s="24">
        <v>0.83699999999999997</v>
      </c>
      <c r="K34" s="24">
        <v>4.266</v>
      </c>
      <c r="L34" s="24">
        <v>56.7</v>
      </c>
      <c r="M34" s="25">
        <f t="shared" si="2"/>
        <v>2.142140202125383</v>
      </c>
      <c r="N34" s="25">
        <f t="shared" si="3"/>
        <v>25.933333333333334</v>
      </c>
      <c r="O34" s="26">
        <v>2.1869999999999998</v>
      </c>
      <c r="P34" s="26">
        <v>6.3</v>
      </c>
      <c r="Q34" s="26">
        <f t="shared" si="4"/>
        <v>1.0039999999999998</v>
      </c>
      <c r="R34" s="27">
        <f t="shared" si="5"/>
        <v>9.7789599999999979</v>
      </c>
      <c r="S34" s="27">
        <f t="shared" si="6"/>
        <v>9.7990399999999998</v>
      </c>
      <c r="T34" s="28">
        <f t="shared" si="7"/>
        <v>6.5952759999999984</v>
      </c>
      <c r="U34" s="27">
        <f t="shared" si="8"/>
        <v>31.331663489688172</v>
      </c>
      <c r="V34" s="28">
        <f t="shared" si="9"/>
        <v>0.91866000000000003</v>
      </c>
      <c r="W34" s="28">
        <f t="shared" si="10"/>
        <v>2.8925239999999994</v>
      </c>
      <c r="X34" s="27">
        <f t="shared" si="11"/>
        <v>57.28528959255209</v>
      </c>
      <c r="Y34" s="29">
        <v>0.23699999999999999</v>
      </c>
      <c r="Z34" s="29">
        <v>0.246</v>
      </c>
      <c r="AA34" s="29">
        <v>1.1200000000000001</v>
      </c>
      <c r="AB34" s="24">
        <v>6.569</v>
      </c>
      <c r="AC34" s="24">
        <v>1.3740000000000001</v>
      </c>
      <c r="AD34" s="24">
        <v>1.677</v>
      </c>
      <c r="AE34" s="24">
        <v>0.91500000000000004</v>
      </c>
      <c r="AF34" s="24">
        <v>1.004</v>
      </c>
      <c r="AG34" s="22">
        <v>6.4409999999999998</v>
      </c>
      <c r="AH34" s="22">
        <v>9.0459999999999994</v>
      </c>
      <c r="AI34" s="22">
        <v>11.026999999999999</v>
      </c>
      <c r="AJ34" s="22">
        <v>12.444000000000001</v>
      </c>
      <c r="AK34" s="30">
        <v>4.7430000000000003</v>
      </c>
      <c r="AL34" s="30">
        <v>7.6180000000000003</v>
      </c>
      <c r="AM34" s="30">
        <v>10.538</v>
      </c>
      <c r="AN34" s="30">
        <v>11.608000000000001</v>
      </c>
      <c r="AO34" s="30">
        <v>13.340999999999999</v>
      </c>
      <c r="AP34" s="31">
        <v>6.2290000000000001</v>
      </c>
      <c r="AQ34" s="31">
        <v>9.0950000000000006</v>
      </c>
      <c r="AR34" s="31">
        <v>11.076000000000001</v>
      </c>
      <c r="AS34" s="31">
        <v>12.507</v>
      </c>
      <c r="AT34" s="32">
        <v>4.7549999999999999</v>
      </c>
      <c r="AU34" s="32">
        <v>7.6360000000000001</v>
      </c>
      <c r="AV34" s="32">
        <v>10.542999999999999</v>
      </c>
      <c r="AW34" s="32">
        <v>11.603999999999999</v>
      </c>
      <c r="AX34" s="32">
        <v>13.337</v>
      </c>
      <c r="AY34" s="33">
        <v>2.3769999999999998</v>
      </c>
      <c r="AZ34" s="33">
        <v>2.38</v>
      </c>
      <c r="BA34" s="33">
        <v>2.3889999999999998</v>
      </c>
      <c r="BB34" s="24">
        <v>2.1346115475829799</v>
      </c>
      <c r="BC34" s="24">
        <v>2.1409475139133298</v>
      </c>
      <c r="BD34" s="24">
        <v>2.1508615448798398</v>
      </c>
      <c r="BE34" s="34">
        <v>26.1</v>
      </c>
      <c r="BF34" s="34">
        <v>25.9</v>
      </c>
      <c r="BG34" s="34">
        <v>25.8</v>
      </c>
      <c r="BH34" s="41" t="s">
        <v>121</v>
      </c>
      <c r="BI34" s="29">
        <v>9.7379999999999995</v>
      </c>
      <c r="BJ34" s="29">
        <v>9.7379999999999995</v>
      </c>
      <c r="BK34" s="29">
        <v>9.7379999999999995</v>
      </c>
      <c r="BL34" s="42" t="s">
        <v>80</v>
      </c>
      <c r="BM34" s="36" t="s">
        <v>132</v>
      </c>
      <c r="BN34" s="43" t="s">
        <v>82</v>
      </c>
      <c r="BO34" s="37" t="s">
        <v>240</v>
      </c>
      <c r="BP34" s="43" t="s">
        <v>241</v>
      </c>
      <c r="BQ34" s="36"/>
      <c r="BR34" s="49" t="s">
        <v>95</v>
      </c>
      <c r="BS34" s="36" t="s">
        <v>86</v>
      </c>
      <c r="BT34" s="42" t="s">
        <v>79</v>
      </c>
      <c r="BU34" s="37" t="s">
        <v>242</v>
      </c>
      <c r="BV34" s="37" t="s">
        <v>243</v>
      </c>
      <c r="BW34" s="38">
        <v>55</v>
      </c>
      <c r="BX34" s="38" t="s">
        <v>80</v>
      </c>
      <c r="BY34" s="38" t="s">
        <v>104</v>
      </c>
    </row>
    <row r="35" spans="1:77" ht="19.95" customHeight="1" x14ac:dyDescent="0.3">
      <c r="A35" s="20" t="s">
        <v>244</v>
      </c>
      <c r="B35" s="21">
        <v>1888</v>
      </c>
      <c r="C35" s="22">
        <f t="shared" si="0"/>
        <v>33.079502435141649</v>
      </c>
      <c r="D35" s="22">
        <v>28.748000000000001</v>
      </c>
      <c r="E35" s="22">
        <v>14.369</v>
      </c>
      <c r="F35" s="22">
        <v>14.398</v>
      </c>
      <c r="G35" s="23">
        <f t="shared" si="1"/>
        <v>11.786746120604739</v>
      </c>
      <c r="H35" s="23">
        <v>9.5809999999999995</v>
      </c>
      <c r="I35" s="23">
        <v>9.093</v>
      </c>
      <c r="J35" s="24">
        <v>0.75700000000000001</v>
      </c>
      <c r="K35" s="24">
        <v>4.1609999999999996</v>
      </c>
      <c r="L35" s="24">
        <v>52.7</v>
      </c>
      <c r="M35" s="25">
        <f t="shared" si="2"/>
        <v>2.1790828519154632</v>
      </c>
      <c r="N35" s="25">
        <f t="shared" si="3"/>
        <v>24.533333333333331</v>
      </c>
      <c r="O35" s="26">
        <v>2.1619999999999999</v>
      </c>
      <c r="P35" s="26">
        <v>6.2</v>
      </c>
      <c r="Q35" s="26">
        <f t="shared" si="4"/>
        <v>0.99399999999999977</v>
      </c>
      <c r="R35" s="27">
        <f t="shared" si="5"/>
        <v>9.5095979999999987</v>
      </c>
      <c r="S35" s="27">
        <f t="shared" si="6"/>
        <v>9.5155619999999974</v>
      </c>
      <c r="T35" s="28">
        <f t="shared" si="7"/>
        <v>6.5136819999999984</v>
      </c>
      <c r="U35" s="27">
        <f t="shared" si="8"/>
        <v>31.445609908061751</v>
      </c>
      <c r="V35" s="28">
        <f t="shared" si="9"/>
        <v>0.93799199999999994</v>
      </c>
      <c r="W35" s="28">
        <f t="shared" si="10"/>
        <v>2.8577499999999993</v>
      </c>
      <c r="X35" s="27">
        <f t="shared" si="11"/>
        <v>56.620464228179969</v>
      </c>
      <c r="Y35" s="29">
        <v>0.27400000000000002</v>
      </c>
      <c r="Z35" s="29">
        <v>0.28399999999999997</v>
      </c>
      <c r="AA35" s="29">
        <v>1.1060000000000001</v>
      </c>
      <c r="AB35" s="24">
        <v>6.5529999999999999</v>
      </c>
      <c r="AC35" s="24">
        <v>1.365</v>
      </c>
      <c r="AD35" s="24">
        <v>1.663</v>
      </c>
      <c r="AE35" s="24">
        <v>0.96899999999999997</v>
      </c>
      <c r="AF35" s="24">
        <v>0.96799999999999997</v>
      </c>
      <c r="AG35" s="22">
        <v>6.4059999999999997</v>
      </c>
      <c r="AH35" s="22">
        <v>9.17</v>
      </c>
      <c r="AI35" s="22">
        <v>10.977</v>
      </c>
      <c r="AJ35" s="22">
        <v>12.182</v>
      </c>
      <c r="AK35" s="30">
        <v>4.8019999999999996</v>
      </c>
      <c r="AL35" s="30">
        <v>7.6619999999999999</v>
      </c>
      <c r="AM35" s="30">
        <v>10.513999999999999</v>
      </c>
      <c r="AN35" s="30">
        <v>11.587</v>
      </c>
      <c r="AO35" s="30">
        <v>13.244999999999999</v>
      </c>
      <c r="AP35" s="31">
        <v>6.1820000000000004</v>
      </c>
      <c r="AQ35" s="31">
        <v>8.9120000000000008</v>
      </c>
      <c r="AR35" s="31">
        <v>10.711</v>
      </c>
      <c r="AS35" s="31">
        <v>11.935</v>
      </c>
      <c r="AT35" s="32">
        <v>4.8250000000000002</v>
      </c>
      <c r="AU35" s="32">
        <v>7.7</v>
      </c>
      <c r="AV35" s="32">
        <v>10.648</v>
      </c>
      <c r="AW35" s="32">
        <v>11.603999999999999</v>
      </c>
      <c r="AX35" s="32">
        <v>13.250999999999999</v>
      </c>
      <c r="AY35" s="33">
        <v>2.3719999999999999</v>
      </c>
      <c r="AZ35" s="33">
        <v>2.4239999999999999</v>
      </c>
      <c r="BA35" s="33">
        <v>2.39</v>
      </c>
      <c r="BB35" s="24">
        <v>2.15842813451916</v>
      </c>
      <c r="BC35" s="24">
        <v>2.20574612060474</v>
      </c>
      <c r="BD35" s="24">
        <v>2.1730743006224902</v>
      </c>
      <c r="BE35" s="34">
        <v>24.5</v>
      </c>
      <c r="BF35" s="34">
        <v>24.5</v>
      </c>
      <c r="BG35" s="34">
        <v>24.6</v>
      </c>
      <c r="BH35" s="44" t="s">
        <v>121</v>
      </c>
      <c r="BI35" s="29">
        <v>9.0150000000000006</v>
      </c>
      <c r="BJ35" s="29">
        <v>9.0150000000000006</v>
      </c>
      <c r="BK35" s="29">
        <v>9.0150000000000006</v>
      </c>
      <c r="BL35" s="50" t="s">
        <v>80</v>
      </c>
      <c r="BM35" s="54" t="s">
        <v>132</v>
      </c>
      <c r="BN35" s="50" t="s">
        <v>81</v>
      </c>
      <c r="BO35" s="50" t="s">
        <v>215</v>
      </c>
      <c r="BP35" s="50" t="s">
        <v>216</v>
      </c>
      <c r="BQ35" s="50"/>
      <c r="BR35" s="54" t="s">
        <v>95</v>
      </c>
      <c r="BS35" s="50" t="s">
        <v>161</v>
      </c>
      <c r="BT35" s="54" t="s">
        <v>217</v>
      </c>
      <c r="BU35" s="50" t="s">
        <v>218</v>
      </c>
      <c r="BV35" s="54" t="s">
        <v>110</v>
      </c>
      <c r="BW35" s="48">
        <v>50</v>
      </c>
      <c r="BX35" s="48" t="s">
        <v>80</v>
      </c>
      <c r="BY35" s="48" t="s">
        <v>97</v>
      </c>
    </row>
    <row r="36" spans="1:77" ht="19.95" customHeight="1" x14ac:dyDescent="0.3">
      <c r="A36" s="20" t="s">
        <v>245</v>
      </c>
      <c r="B36" s="21">
        <v>1866</v>
      </c>
      <c r="C36" s="22">
        <f t="shared" si="0"/>
        <v>32.290668590735002</v>
      </c>
      <c r="D36" s="22">
        <v>28.629000000000001</v>
      </c>
      <c r="E36" s="22">
        <v>14.27</v>
      </c>
      <c r="F36" s="22">
        <v>14.367000000000001</v>
      </c>
      <c r="G36" s="23">
        <f t="shared" si="1"/>
        <v>11.083090982589079</v>
      </c>
      <c r="H36" s="23">
        <v>9.1869999999999994</v>
      </c>
      <c r="I36" s="23">
        <v>8.7430000000000003</v>
      </c>
      <c r="J36" s="24">
        <v>0.754</v>
      </c>
      <c r="K36" s="24">
        <v>4.4480000000000004</v>
      </c>
      <c r="L36" s="24">
        <v>52.5</v>
      </c>
      <c r="M36" s="25">
        <f t="shared" si="2"/>
        <v>1.8525865244413602</v>
      </c>
      <c r="N36" s="25">
        <f t="shared" si="3"/>
        <v>23.2</v>
      </c>
      <c r="O36" s="26">
        <v>2.1789999999999998</v>
      </c>
      <c r="P36" s="26">
        <v>7.1</v>
      </c>
      <c r="Q36" s="26">
        <f t="shared" si="4"/>
        <v>1.0269999999999999</v>
      </c>
      <c r="R36" s="27">
        <f t="shared" si="5"/>
        <v>9.9886019999999984</v>
      </c>
      <c r="S36" s="27">
        <f t="shared" si="6"/>
        <v>10.04406</v>
      </c>
      <c r="T36" s="28">
        <f t="shared" si="7"/>
        <v>6.2133499999999993</v>
      </c>
      <c r="U36" s="27">
        <f t="shared" si="8"/>
        <v>31.038081675860091</v>
      </c>
      <c r="V36" s="28">
        <f t="shared" si="9"/>
        <v>0.96517399999999998</v>
      </c>
      <c r="W36" s="28">
        <f t="shared" si="10"/>
        <v>2.8488979999999997</v>
      </c>
      <c r="X36" s="27">
        <f t="shared" si="11"/>
        <v>56.469714449697413</v>
      </c>
      <c r="Y36" s="29">
        <v>0.39500000000000002</v>
      </c>
      <c r="Z36" s="29">
        <v>0.39500000000000002</v>
      </c>
      <c r="AA36" s="29">
        <v>1.081</v>
      </c>
      <c r="AB36" s="24">
        <v>6.05</v>
      </c>
      <c r="AC36" s="24">
        <v>1.345</v>
      </c>
      <c r="AD36" s="24">
        <v>1.8</v>
      </c>
      <c r="AE36" s="24">
        <v>0.97099999999999997</v>
      </c>
      <c r="AF36" s="24">
        <v>0.99399999999999999</v>
      </c>
      <c r="AG36" s="22">
        <v>6.3959999999999999</v>
      </c>
      <c r="AH36" s="22">
        <v>8.6180000000000003</v>
      </c>
      <c r="AI36" s="22">
        <v>10.747</v>
      </c>
      <c r="AJ36" s="22">
        <v>12.87</v>
      </c>
      <c r="AK36" s="30">
        <v>4.5439999999999996</v>
      </c>
      <c r="AL36" s="30">
        <v>7.3029999999999999</v>
      </c>
      <c r="AM36" s="30">
        <v>10.19</v>
      </c>
      <c r="AN36" s="30">
        <v>11.439</v>
      </c>
      <c r="AO36" s="30">
        <v>13.183999999999999</v>
      </c>
      <c r="AP36" s="31">
        <v>6.4279999999999999</v>
      </c>
      <c r="AQ36" s="31">
        <v>9.5370000000000008</v>
      </c>
      <c r="AR36" s="31">
        <v>10.833</v>
      </c>
      <c r="AS36" s="31">
        <v>12.951000000000001</v>
      </c>
      <c r="AT36" s="32">
        <v>4.5869999999999997</v>
      </c>
      <c r="AU36" s="32">
        <v>7.3609999999999998</v>
      </c>
      <c r="AV36" s="32">
        <v>10.284000000000001</v>
      </c>
      <c r="AW36" s="32">
        <v>11.499000000000001</v>
      </c>
      <c r="AX36" s="32">
        <v>13.273</v>
      </c>
      <c r="AY36" s="33">
        <v>1.998</v>
      </c>
      <c r="AZ36" s="33">
        <v>2.0449999999999999</v>
      </c>
      <c r="BA36" s="33">
        <v>2.004</v>
      </c>
      <c r="BB36" s="24">
        <v>1.8280894163639501</v>
      </c>
      <c r="BC36" s="24">
        <v>1.8960909825890799</v>
      </c>
      <c r="BD36" s="24">
        <v>1.8335791743710499</v>
      </c>
      <c r="BE36" s="34">
        <v>23.8</v>
      </c>
      <c r="BF36" s="34">
        <v>22</v>
      </c>
      <c r="BG36" s="34">
        <v>23.8</v>
      </c>
      <c r="BH36" s="41" t="s">
        <v>121</v>
      </c>
      <c r="BI36" s="29">
        <v>8.6869999999999994</v>
      </c>
      <c r="BJ36" s="29">
        <v>8.6869999999999994</v>
      </c>
      <c r="BK36" s="29">
        <v>8.6869999999999994</v>
      </c>
      <c r="BL36" s="50" t="s">
        <v>80</v>
      </c>
      <c r="BM36" s="37" t="s">
        <v>246</v>
      </c>
      <c r="BN36" s="50" t="s">
        <v>92</v>
      </c>
      <c r="BO36" s="36"/>
      <c r="BP36" s="43" t="s">
        <v>83</v>
      </c>
      <c r="BQ36" s="54" t="s">
        <v>141</v>
      </c>
      <c r="BR36" s="43" t="s">
        <v>142</v>
      </c>
      <c r="BS36" s="36" t="s">
        <v>116</v>
      </c>
      <c r="BT36" s="50" t="s">
        <v>87</v>
      </c>
      <c r="BU36" s="36" t="s">
        <v>247</v>
      </c>
      <c r="BV36" s="36"/>
      <c r="BW36" s="38">
        <v>52</v>
      </c>
      <c r="BX36" s="38" t="s">
        <v>103</v>
      </c>
      <c r="BY36" s="38" t="s">
        <v>144</v>
      </c>
    </row>
    <row r="37" spans="1:77" ht="19.95" customHeight="1" x14ac:dyDescent="0.3">
      <c r="A37" s="20" t="s">
        <v>248</v>
      </c>
      <c r="B37" s="21">
        <v>1890</v>
      </c>
      <c r="C37" s="22">
        <f t="shared" si="0"/>
        <v>32.359829734074701</v>
      </c>
      <c r="D37" s="22">
        <v>28.69</v>
      </c>
      <c r="E37" s="22">
        <v>14.343</v>
      </c>
      <c r="F37" s="22">
        <v>14.337</v>
      </c>
      <c r="G37" s="23">
        <f t="shared" si="1"/>
        <v>11.142153195018601</v>
      </c>
      <c r="H37" s="23">
        <v>9.2309999999999999</v>
      </c>
      <c r="I37" s="23">
        <v>8.7230000000000008</v>
      </c>
      <c r="J37" s="24">
        <v>0.755</v>
      </c>
      <c r="K37" s="24">
        <v>4.0650000000000004</v>
      </c>
      <c r="L37" s="24">
        <v>53.4</v>
      </c>
      <c r="M37" s="25">
        <f t="shared" si="2"/>
        <v>1.8603276430311002</v>
      </c>
      <c r="N37" s="25">
        <f t="shared" si="3"/>
        <v>24.166666666666668</v>
      </c>
      <c r="O37" s="26">
        <v>2.198</v>
      </c>
      <c r="P37" s="26">
        <v>7.1</v>
      </c>
      <c r="Q37" s="26">
        <f t="shared" si="4"/>
        <v>1.014</v>
      </c>
      <c r="R37" s="27">
        <f t="shared" si="5"/>
        <v>9.9301019999999998</v>
      </c>
      <c r="S37" s="27">
        <f t="shared" si="6"/>
        <v>9.8804160000000003</v>
      </c>
      <c r="T37" s="28">
        <f t="shared" si="7"/>
        <v>6.1864140000000001</v>
      </c>
      <c r="U37" s="27">
        <f t="shared" si="8"/>
        <v>30.490359215086961</v>
      </c>
      <c r="V37" s="28">
        <f t="shared" si="9"/>
        <v>0.96524999999999994</v>
      </c>
      <c r="W37" s="28">
        <f t="shared" si="10"/>
        <v>2.731716</v>
      </c>
      <c r="X37" s="27">
        <f t="shared" si="11"/>
        <v>56.371766309940377</v>
      </c>
      <c r="Y37" s="29">
        <v>0.39500000000000002</v>
      </c>
      <c r="Z37" s="29">
        <v>0.39500000000000002</v>
      </c>
      <c r="AA37" s="29">
        <v>1.113</v>
      </c>
      <c r="AB37" s="24">
        <v>6.101</v>
      </c>
      <c r="AC37" s="24">
        <v>1.32</v>
      </c>
      <c r="AD37" s="24">
        <v>1.794</v>
      </c>
      <c r="AE37" s="24">
        <v>0.97499999999999998</v>
      </c>
      <c r="AF37" s="24">
        <v>0.99</v>
      </c>
      <c r="AG37" s="22">
        <v>6.38</v>
      </c>
      <c r="AH37" s="22">
        <v>8.5890000000000004</v>
      </c>
      <c r="AI37" s="22">
        <v>10.766</v>
      </c>
      <c r="AJ37" s="22">
        <v>12.922000000000001</v>
      </c>
      <c r="AK37" s="30">
        <v>4.55</v>
      </c>
      <c r="AL37" s="30">
        <v>7.3250000000000002</v>
      </c>
      <c r="AM37" s="30">
        <v>10.227</v>
      </c>
      <c r="AN37" s="30">
        <v>11.458</v>
      </c>
      <c r="AO37" s="30">
        <v>13.206</v>
      </c>
      <c r="AP37" s="31">
        <v>6.391</v>
      </c>
      <c r="AQ37" s="31">
        <v>9.48</v>
      </c>
      <c r="AR37" s="31">
        <v>10.851000000000001</v>
      </c>
      <c r="AS37" s="31">
        <v>12.989000000000001</v>
      </c>
      <c r="AT37" s="32">
        <v>4.593</v>
      </c>
      <c r="AU37" s="32">
        <v>7.2869999999999999</v>
      </c>
      <c r="AV37" s="32">
        <v>10.205</v>
      </c>
      <c r="AW37" s="32">
        <v>11.462999999999999</v>
      </c>
      <c r="AX37" s="32">
        <v>13.222</v>
      </c>
      <c r="AY37" s="33">
        <v>2.024</v>
      </c>
      <c r="AZ37" s="33">
        <v>2.0840000000000001</v>
      </c>
      <c r="BA37" s="33">
        <v>2.0089999999999999</v>
      </c>
      <c r="BB37" s="24">
        <v>1.8388205513140901</v>
      </c>
      <c r="BC37" s="24">
        <v>1.9111531950186</v>
      </c>
      <c r="BD37" s="24">
        <v>1.8310091827606101</v>
      </c>
      <c r="BE37" s="34">
        <v>24.7</v>
      </c>
      <c r="BF37" s="34">
        <v>23.5</v>
      </c>
      <c r="BG37" s="34">
        <v>24.3</v>
      </c>
      <c r="BH37" s="41" t="s">
        <v>121</v>
      </c>
      <c r="BI37" s="29">
        <v>8.6519999999999992</v>
      </c>
      <c r="BJ37" s="29">
        <v>8.6519999999999992</v>
      </c>
      <c r="BK37" s="29">
        <v>8.6519999999999992</v>
      </c>
      <c r="BL37" s="50" t="s">
        <v>80</v>
      </c>
      <c r="BM37" s="49" t="s">
        <v>246</v>
      </c>
      <c r="BN37" s="43" t="s">
        <v>92</v>
      </c>
      <c r="BO37" s="43"/>
      <c r="BP37" s="43" t="s">
        <v>83</v>
      </c>
      <c r="BQ37" s="54" t="s">
        <v>141</v>
      </c>
      <c r="BR37" s="43" t="s">
        <v>142</v>
      </c>
      <c r="BS37" s="43" t="s">
        <v>116</v>
      </c>
      <c r="BT37" s="50" t="s">
        <v>87</v>
      </c>
      <c r="BU37" s="43" t="s">
        <v>249</v>
      </c>
      <c r="BV37" s="43"/>
      <c r="BW37" s="58">
        <v>52</v>
      </c>
      <c r="BX37" s="58" t="s">
        <v>103</v>
      </c>
      <c r="BY37" s="58" t="s">
        <v>250</v>
      </c>
    </row>
    <row r="38" spans="1:77" ht="19.95" customHeight="1" x14ac:dyDescent="0.3">
      <c r="A38" s="20" t="s">
        <v>251</v>
      </c>
      <c r="B38" s="21">
        <v>1999</v>
      </c>
      <c r="C38" s="22">
        <f t="shared" si="0"/>
        <v>33.59457369412408</v>
      </c>
      <c r="D38" s="22">
        <v>29.373000000000001</v>
      </c>
      <c r="E38" s="22">
        <v>14.864000000000001</v>
      </c>
      <c r="F38" s="22">
        <v>14.510999999999999</v>
      </c>
      <c r="G38" s="23">
        <f t="shared" si="1"/>
        <v>11.63624703224583</v>
      </c>
      <c r="H38" s="23">
        <v>9.5280000000000005</v>
      </c>
      <c r="I38" s="23">
        <v>9.0839999999999996</v>
      </c>
      <c r="J38" s="24">
        <v>0.72</v>
      </c>
      <c r="K38" s="24">
        <v>4.2679999999999998</v>
      </c>
      <c r="L38" s="24">
        <v>52.7</v>
      </c>
      <c r="M38" s="25">
        <f t="shared" si="2"/>
        <v>2.1099402421233031</v>
      </c>
      <c r="N38" s="25">
        <f t="shared" si="3"/>
        <v>25.566666666666666</v>
      </c>
      <c r="O38" s="26">
        <v>2.2149999999999999</v>
      </c>
      <c r="P38" s="26">
        <v>6.4</v>
      </c>
      <c r="Q38" s="26">
        <f t="shared" si="4"/>
        <v>0.94499999999999984</v>
      </c>
      <c r="R38" s="27">
        <f t="shared" si="5"/>
        <v>9.4991399999999988</v>
      </c>
      <c r="S38" s="27">
        <f t="shared" si="6"/>
        <v>9.140984999999997</v>
      </c>
      <c r="T38" s="28">
        <f t="shared" si="7"/>
        <v>5.9648399999999988</v>
      </c>
      <c r="U38" s="27">
        <f t="shared" si="8"/>
        <v>28.263329372096585</v>
      </c>
      <c r="V38" s="28">
        <f t="shared" si="9"/>
        <v>0.83345999999999998</v>
      </c>
      <c r="W38" s="28">
        <f t="shared" si="10"/>
        <v>2.8491749999999993</v>
      </c>
      <c r="X38" s="27">
        <f t="shared" si="11"/>
        <v>56.364078447426266</v>
      </c>
      <c r="Y38" s="29">
        <v>0.12</v>
      </c>
      <c r="Z38" s="29">
        <v>0.12</v>
      </c>
      <c r="AA38" s="29">
        <v>1.206</v>
      </c>
      <c r="AB38" s="24">
        <v>6.3120000000000003</v>
      </c>
      <c r="AC38" s="24">
        <v>1.56</v>
      </c>
      <c r="AD38" s="24">
        <v>1.65</v>
      </c>
      <c r="AE38" s="24">
        <v>0.87</v>
      </c>
      <c r="AF38" s="24">
        <v>0.95799999999999996</v>
      </c>
      <c r="AG38" s="22">
        <v>6.3780000000000001</v>
      </c>
      <c r="AH38" s="22">
        <v>9.1449999999999996</v>
      </c>
      <c r="AI38" s="22">
        <v>10.978</v>
      </c>
      <c r="AJ38" s="22">
        <v>12.798</v>
      </c>
      <c r="AK38" s="30">
        <v>4.8120000000000003</v>
      </c>
      <c r="AL38" s="30">
        <v>7.8479999999999999</v>
      </c>
      <c r="AM38" s="30">
        <v>10.446</v>
      </c>
      <c r="AN38" s="30">
        <v>11.526999999999999</v>
      </c>
      <c r="AO38" s="30">
        <v>13.473000000000001</v>
      </c>
      <c r="AP38" s="31">
        <v>6.1740000000000004</v>
      </c>
      <c r="AQ38" s="31">
        <v>8.9749999999999996</v>
      </c>
      <c r="AR38" s="31">
        <v>10.63</v>
      </c>
      <c r="AS38" s="31">
        <v>12.493</v>
      </c>
      <c r="AT38" s="32">
        <v>4.8380000000000001</v>
      </c>
      <c r="AU38" s="32">
        <v>7.8529999999999998</v>
      </c>
      <c r="AV38" s="32">
        <v>10.090999999999999</v>
      </c>
      <c r="AW38" s="32">
        <v>11.153</v>
      </c>
      <c r="AX38" s="32">
        <v>13.11</v>
      </c>
      <c r="AY38" s="33">
        <v>2.34</v>
      </c>
      <c r="AZ38" s="33">
        <v>2.33</v>
      </c>
      <c r="BA38" s="33">
        <v>2.347</v>
      </c>
      <c r="BB38" s="24">
        <v>2.10674592508113</v>
      </c>
      <c r="BC38" s="24">
        <v>2.10824703224583</v>
      </c>
      <c r="BD38" s="24">
        <v>2.1148277690429498</v>
      </c>
      <c r="BE38" s="34">
        <v>25.8</v>
      </c>
      <c r="BF38" s="34">
        <v>25.2</v>
      </c>
      <c r="BG38" s="34">
        <v>25.7</v>
      </c>
      <c r="BH38" s="59" t="s">
        <v>79</v>
      </c>
      <c r="BI38" s="29"/>
      <c r="BJ38" s="29">
        <v>7.1180000000000003</v>
      </c>
      <c r="BK38" s="29">
        <v>8.5730000000000004</v>
      </c>
      <c r="BL38" s="42" t="s">
        <v>80</v>
      </c>
      <c r="BM38" s="36"/>
      <c r="BN38" s="43" t="s">
        <v>92</v>
      </c>
      <c r="BO38" s="36"/>
      <c r="BP38" s="43" t="s">
        <v>83</v>
      </c>
      <c r="BQ38" s="36"/>
      <c r="BR38" s="49" t="s">
        <v>99</v>
      </c>
      <c r="BS38" s="36" t="s">
        <v>100</v>
      </c>
      <c r="BT38" s="43" t="s">
        <v>79</v>
      </c>
      <c r="BU38" s="36" t="s">
        <v>96</v>
      </c>
      <c r="BV38" s="36" t="s">
        <v>96</v>
      </c>
      <c r="BW38" s="38" t="s">
        <v>102</v>
      </c>
      <c r="BX38" s="38" t="s">
        <v>103</v>
      </c>
      <c r="BY38" s="38" t="s">
        <v>144</v>
      </c>
    </row>
    <row r="39" spans="1:77" ht="19.95" customHeight="1" x14ac:dyDescent="0.3">
      <c r="A39" s="20" t="s">
        <v>252</v>
      </c>
      <c r="B39" s="21">
        <v>1798</v>
      </c>
      <c r="C39" s="22">
        <f t="shared" si="0"/>
        <v>31.640722845037129</v>
      </c>
      <c r="D39" s="22">
        <v>28.346</v>
      </c>
      <c r="E39" s="22">
        <v>14.14</v>
      </c>
      <c r="F39" s="22">
        <v>14.221</v>
      </c>
      <c r="G39" s="23">
        <f t="shared" si="1"/>
        <v>10.87945222852775</v>
      </c>
      <c r="H39" s="23">
        <v>9.093</v>
      </c>
      <c r="I39" s="23">
        <v>8.7070000000000007</v>
      </c>
      <c r="J39" s="24">
        <v>0.77500000000000002</v>
      </c>
      <c r="K39" s="24">
        <v>4.0590000000000002</v>
      </c>
      <c r="L39" s="24">
        <v>59</v>
      </c>
      <c r="M39" s="25">
        <f t="shared" si="2"/>
        <v>1.6937250245216269</v>
      </c>
      <c r="N39" s="25">
        <f t="shared" si="3"/>
        <v>24.166666666666668</v>
      </c>
      <c r="O39" s="26">
        <v>2.0459999999999998</v>
      </c>
      <c r="P39" s="26">
        <v>9.4</v>
      </c>
      <c r="Q39" s="26">
        <f t="shared" si="4"/>
        <v>0.8999999999999998</v>
      </c>
      <c r="R39" s="27">
        <f t="shared" si="5"/>
        <v>8.664299999999999</v>
      </c>
      <c r="S39" s="27">
        <f t="shared" si="6"/>
        <v>8.5778999999999979</v>
      </c>
      <c r="T39" s="28">
        <f t="shared" si="7"/>
        <v>5.8220999999999989</v>
      </c>
      <c r="U39" s="27">
        <f t="shared" si="8"/>
        <v>31.294415187732628</v>
      </c>
      <c r="V39" s="28">
        <f t="shared" si="9"/>
        <v>0.89</v>
      </c>
      <c r="W39" s="28">
        <f t="shared" si="10"/>
        <v>2.4218999999999995</v>
      </c>
      <c r="X39" s="27">
        <f t="shared" si="11"/>
        <v>56.192810518691225</v>
      </c>
      <c r="Y39" s="29">
        <v>0.24</v>
      </c>
      <c r="Z39" s="29">
        <v>0.22</v>
      </c>
      <c r="AA39" s="29">
        <v>1.052</v>
      </c>
      <c r="AB39" s="24">
        <v>6.4690000000000003</v>
      </c>
      <c r="AC39" s="24">
        <v>1.3320000000000001</v>
      </c>
      <c r="AD39" s="24">
        <v>1.3109999999999999</v>
      </c>
      <c r="AE39" s="24">
        <v>1</v>
      </c>
      <c r="AF39" s="24">
        <v>0.89</v>
      </c>
      <c r="AG39" s="22">
        <v>6.4160000000000004</v>
      </c>
      <c r="AH39" s="22">
        <v>9.1479999999999997</v>
      </c>
      <c r="AI39" s="22">
        <v>10.997</v>
      </c>
      <c r="AJ39" s="22">
        <v>12.196999999999999</v>
      </c>
      <c r="AK39" s="30">
        <v>4.5129999999999999</v>
      </c>
      <c r="AL39" s="30">
        <v>7.2679999999999998</v>
      </c>
      <c r="AM39" s="30">
        <v>10.071</v>
      </c>
      <c r="AN39" s="30">
        <v>11.25</v>
      </c>
      <c r="AO39" s="30">
        <v>13.167</v>
      </c>
      <c r="AP39" s="31">
        <v>6.4260000000000002</v>
      </c>
      <c r="AQ39" s="31">
        <v>9.1419999999999995</v>
      </c>
      <c r="AR39" s="31">
        <v>10.986000000000001</v>
      </c>
      <c r="AS39" s="31">
        <v>12.11</v>
      </c>
      <c r="AT39" s="32">
        <v>4.6900000000000004</v>
      </c>
      <c r="AU39" s="32">
        <v>7.3810000000000002</v>
      </c>
      <c r="AV39" s="32">
        <v>10.182</v>
      </c>
      <c r="AW39" s="32">
        <v>11.343999999999999</v>
      </c>
      <c r="AX39" s="32">
        <v>13.208</v>
      </c>
      <c r="AY39" s="33">
        <v>1.83</v>
      </c>
      <c r="AZ39" s="33">
        <v>1.954</v>
      </c>
      <c r="BA39" s="33">
        <v>1.7849999999999999</v>
      </c>
      <c r="BB39" s="24">
        <v>1.66786799624286</v>
      </c>
      <c r="BC39" s="24">
        <v>1.78645222852775</v>
      </c>
      <c r="BD39" s="24">
        <v>1.62685484879427</v>
      </c>
      <c r="BE39" s="34">
        <v>24.3</v>
      </c>
      <c r="BF39" s="34">
        <v>23.9</v>
      </c>
      <c r="BG39" s="34">
        <v>24.3</v>
      </c>
      <c r="BH39" s="41" t="s">
        <v>121</v>
      </c>
      <c r="BI39" s="29">
        <v>8.1300000000000008</v>
      </c>
      <c r="BJ39" s="29">
        <v>8.1300000000000008</v>
      </c>
      <c r="BK39" s="29">
        <v>8.1300000000000008</v>
      </c>
      <c r="BL39" s="43" t="s">
        <v>80</v>
      </c>
      <c r="BM39" s="49" t="s">
        <v>123</v>
      </c>
      <c r="BN39" s="43" t="s">
        <v>92</v>
      </c>
      <c r="BO39" s="43"/>
      <c r="BP39" s="43" t="s">
        <v>83</v>
      </c>
      <c r="BQ39" s="50"/>
      <c r="BR39" s="49" t="s">
        <v>253</v>
      </c>
      <c r="BS39" s="43"/>
      <c r="BT39" s="43" t="s">
        <v>87</v>
      </c>
      <c r="BU39" s="46" t="s">
        <v>129</v>
      </c>
      <c r="BV39" s="49" t="s">
        <v>254</v>
      </c>
      <c r="BW39" s="58">
        <v>52</v>
      </c>
      <c r="BX39" s="58" t="s">
        <v>103</v>
      </c>
      <c r="BY39" s="58" t="s">
        <v>97</v>
      </c>
    </row>
    <row r="40" spans="1:77" ht="19.95" customHeight="1" x14ac:dyDescent="0.3">
      <c r="A40" s="20" t="s">
        <v>255</v>
      </c>
      <c r="B40" s="21">
        <v>2022</v>
      </c>
      <c r="C40" s="22">
        <f t="shared" si="0"/>
        <v>33.386328813765516</v>
      </c>
      <c r="D40" s="22">
        <v>29.143999999999998</v>
      </c>
      <c r="E40" s="22">
        <v>14.58</v>
      </c>
      <c r="F40" s="22">
        <v>14.571999999999999</v>
      </c>
      <c r="G40" s="23">
        <f t="shared" si="1"/>
        <v>11.69494106642224</v>
      </c>
      <c r="H40" s="23">
        <v>9.5640000000000001</v>
      </c>
      <c r="I40" s="23">
        <v>9.0990000000000002</v>
      </c>
      <c r="J40" s="24">
        <v>0.73799999999999999</v>
      </c>
      <c r="K40" s="24">
        <v>3.786</v>
      </c>
      <c r="L40" s="24">
        <v>54.2</v>
      </c>
      <c r="M40" s="25">
        <f t="shared" si="2"/>
        <v>2.1244232933959197</v>
      </c>
      <c r="N40" s="25">
        <f t="shared" si="3"/>
        <v>23.900000000000002</v>
      </c>
      <c r="O40" s="26">
        <v>2.2269999999999999</v>
      </c>
      <c r="P40" s="26">
        <v>9.4</v>
      </c>
      <c r="Q40" s="26">
        <f t="shared" si="4"/>
        <v>1.0279999999999998</v>
      </c>
      <c r="R40" s="27">
        <f t="shared" si="5"/>
        <v>10.351959999999998</v>
      </c>
      <c r="S40" s="27">
        <f t="shared" si="6"/>
        <v>10.345791999999998</v>
      </c>
      <c r="T40" s="28">
        <f t="shared" si="7"/>
        <v>6.6871399999999985</v>
      </c>
      <c r="U40" s="27">
        <f t="shared" si="8"/>
        <v>31.396456213870412</v>
      </c>
      <c r="V40" s="28">
        <f t="shared" si="9"/>
        <v>0.9101999999999999</v>
      </c>
      <c r="W40" s="28">
        <f t="shared" si="10"/>
        <v>3.0839999999999996</v>
      </c>
      <c r="X40" s="27">
        <f t="shared" si="11"/>
        <v>55.126943471349698</v>
      </c>
      <c r="Y40" s="29">
        <v>0.23699999999999999</v>
      </c>
      <c r="Z40" s="29">
        <v>0.22700000000000001</v>
      </c>
      <c r="AA40" s="29">
        <v>1.105</v>
      </c>
      <c r="AB40" s="24">
        <v>6.5049999999999999</v>
      </c>
      <c r="AC40" s="24">
        <v>1.373</v>
      </c>
      <c r="AD40" s="24">
        <v>1.6970000000000001</v>
      </c>
      <c r="AE40" s="24">
        <v>0.88800000000000001</v>
      </c>
      <c r="AF40" s="24">
        <v>1.0249999999999999</v>
      </c>
      <c r="AG40" s="22">
        <v>5.9649999999999999</v>
      </c>
      <c r="AH40" s="22">
        <v>8.89</v>
      </c>
      <c r="AI40" s="22">
        <v>11.018000000000001</v>
      </c>
      <c r="AJ40" s="22">
        <v>12.356</v>
      </c>
      <c r="AK40" s="30">
        <v>4.51</v>
      </c>
      <c r="AL40" s="30">
        <v>7.5019999999999998</v>
      </c>
      <c r="AM40" s="30">
        <v>10.518000000000001</v>
      </c>
      <c r="AN40" s="30">
        <v>11.504</v>
      </c>
      <c r="AO40" s="30">
        <v>13.321</v>
      </c>
      <c r="AP40" s="31">
        <v>6.008</v>
      </c>
      <c r="AQ40" s="31">
        <v>9.0060000000000002</v>
      </c>
      <c r="AR40" s="31">
        <v>11.019</v>
      </c>
      <c r="AS40" s="31">
        <v>12.429</v>
      </c>
      <c r="AT40" s="32">
        <v>4.508</v>
      </c>
      <c r="AU40" s="32">
        <v>7.508</v>
      </c>
      <c r="AV40" s="32">
        <v>10.509</v>
      </c>
      <c r="AW40" s="32">
        <v>11.504</v>
      </c>
      <c r="AX40" s="32">
        <v>13.377000000000001</v>
      </c>
      <c r="AY40" s="33">
        <v>2.33</v>
      </c>
      <c r="AZ40" s="33">
        <v>2.3290000000000002</v>
      </c>
      <c r="BA40" s="33">
        <v>2.3119999999999998</v>
      </c>
      <c r="BB40" s="24">
        <v>2.1302117156958298</v>
      </c>
      <c r="BC40" s="24">
        <v>2.1309410664222401</v>
      </c>
      <c r="BD40" s="24">
        <v>2.1121170980696902</v>
      </c>
      <c r="BE40" s="34">
        <v>23.9</v>
      </c>
      <c r="BF40" s="34">
        <v>23.8</v>
      </c>
      <c r="BG40" s="34">
        <v>24</v>
      </c>
      <c r="BH40" s="35" t="s">
        <v>256</v>
      </c>
      <c r="BI40" s="29">
        <v>9.7100000000000009</v>
      </c>
      <c r="BJ40" s="29">
        <v>9.25</v>
      </c>
      <c r="BK40" s="29">
        <v>9.52</v>
      </c>
      <c r="BL40" s="42" t="s">
        <v>103</v>
      </c>
      <c r="BM40" s="36" t="s">
        <v>146</v>
      </c>
      <c r="BN40" s="43" t="s">
        <v>92</v>
      </c>
      <c r="BO40" s="36" t="s">
        <v>93</v>
      </c>
      <c r="BP40" s="36"/>
      <c r="BQ40" s="37" t="s">
        <v>257</v>
      </c>
      <c r="BR40" s="49" t="s">
        <v>108</v>
      </c>
      <c r="BS40" s="36" t="s">
        <v>116</v>
      </c>
      <c r="BT40" s="42" t="s">
        <v>87</v>
      </c>
      <c r="BU40" s="37" t="s">
        <v>149</v>
      </c>
      <c r="BV40" s="37" t="s">
        <v>150</v>
      </c>
      <c r="BW40" s="38">
        <v>42</v>
      </c>
      <c r="BX40" s="38" t="s">
        <v>103</v>
      </c>
      <c r="BY40" s="38" t="s">
        <v>90</v>
      </c>
    </row>
    <row r="41" spans="1:77" ht="19.95" customHeight="1" x14ac:dyDescent="0.3">
      <c r="A41" s="20" t="s">
        <v>258</v>
      </c>
      <c r="B41" s="21">
        <v>2023</v>
      </c>
      <c r="C41" s="22">
        <f t="shared" si="0"/>
        <v>0</v>
      </c>
      <c r="D41" s="60"/>
      <c r="E41" s="60"/>
      <c r="F41" s="60"/>
      <c r="G41" s="23">
        <f t="shared" si="1"/>
        <v>0</v>
      </c>
      <c r="H41" s="61"/>
      <c r="I41" s="27"/>
      <c r="J41" s="62"/>
      <c r="K41" s="62"/>
      <c r="L41" s="62"/>
      <c r="M41" s="25">
        <f t="shared" si="2"/>
        <v>0</v>
      </c>
      <c r="N41" s="25">
        <f t="shared" si="3"/>
        <v>0</v>
      </c>
      <c r="O41" s="63"/>
      <c r="P41" s="63"/>
      <c r="Q41" s="26">
        <f t="shared" si="4"/>
        <v>0</v>
      </c>
      <c r="R41" s="27">
        <f t="shared" si="5"/>
        <v>0</v>
      </c>
      <c r="S41" s="27">
        <f t="shared" si="6"/>
        <v>0</v>
      </c>
      <c r="T41" s="28">
        <f t="shared" si="7"/>
        <v>0</v>
      </c>
      <c r="U41" s="27" t="e">
        <f t="shared" si="8"/>
        <v>#DIV/0!</v>
      </c>
      <c r="V41" s="28">
        <f t="shared" si="9"/>
        <v>0</v>
      </c>
      <c r="W41" s="28">
        <f t="shared" si="10"/>
        <v>0</v>
      </c>
      <c r="X41" s="27">
        <f t="shared" si="11"/>
        <v>0</v>
      </c>
      <c r="Y41" s="64"/>
      <c r="Z41" s="64"/>
      <c r="AA41" s="64"/>
      <c r="AB41" s="62"/>
      <c r="AC41" s="62"/>
      <c r="AD41" s="62"/>
      <c r="AE41" s="62"/>
      <c r="AF41" s="62"/>
      <c r="AG41" s="65"/>
      <c r="AH41" s="65"/>
      <c r="AI41" s="65"/>
      <c r="AJ41" s="65"/>
      <c r="AK41" s="66"/>
      <c r="AL41" s="66"/>
      <c r="AM41" s="66"/>
      <c r="AN41" s="66"/>
      <c r="AO41" s="66"/>
      <c r="AP41" s="67"/>
      <c r="AQ41" s="67"/>
      <c r="AR41" s="68"/>
      <c r="AS41" s="68"/>
      <c r="AT41" s="69"/>
      <c r="AU41" s="69"/>
      <c r="AV41" s="69"/>
      <c r="AW41" s="21"/>
      <c r="AX41" s="21"/>
      <c r="AY41" s="70"/>
      <c r="AZ41" s="70"/>
      <c r="BA41" s="70"/>
      <c r="BB41" s="71"/>
      <c r="BC41" s="71"/>
      <c r="BD41" s="71"/>
      <c r="BE41" s="72"/>
      <c r="BF41" s="72"/>
      <c r="BG41" s="72"/>
      <c r="BH41" s="72"/>
      <c r="BI41" s="73"/>
      <c r="BJ41" s="73"/>
      <c r="BK41" s="73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</row>
    <row r="42" spans="1:77" ht="19.95" customHeight="1" x14ac:dyDescent="0.3">
      <c r="A42" s="20" t="s">
        <v>259</v>
      </c>
      <c r="B42" s="21">
        <v>2000</v>
      </c>
      <c r="C42" s="22">
        <f t="shared" si="0"/>
        <v>0</v>
      </c>
      <c r="D42" s="60"/>
      <c r="E42" s="60"/>
      <c r="F42" s="60"/>
      <c r="G42" s="23">
        <f t="shared" si="1"/>
        <v>0</v>
      </c>
      <c r="H42" s="61"/>
      <c r="I42" s="27"/>
      <c r="J42" s="62"/>
      <c r="K42" s="62"/>
      <c r="L42" s="62"/>
      <c r="M42" s="25">
        <f t="shared" si="2"/>
        <v>0</v>
      </c>
      <c r="N42" s="25">
        <f t="shared" si="3"/>
        <v>0</v>
      </c>
      <c r="O42" s="63"/>
      <c r="P42" s="63"/>
      <c r="Q42" s="26">
        <f t="shared" si="4"/>
        <v>0</v>
      </c>
      <c r="R42" s="27">
        <f t="shared" si="5"/>
        <v>0</v>
      </c>
      <c r="S42" s="27">
        <f t="shared" si="6"/>
        <v>0</v>
      </c>
      <c r="T42" s="28">
        <f t="shared" si="7"/>
        <v>0</v>
      </c>
      <c r="U42" s="27" t="e">
        <f t="shared" si="8"/>
        <v>#DIV/0!</v>
      </c>
      <c r="V42" s="28">
        <f t="shared" si="9"/>
        <v>0</v>
      </c>
      <c r="W42" s="28">
        <f t="shared" si="10"/>
        <v>0</v>
      </c>
      <c r="X42" s="27">
        <f t="shared" si="11"/>
        <v>0</v>
      </c>
      <c r="Y42" s="64"/>
      <c r="Z42" s="64"/>
      <c r="AA42" s="64"/>
      <c r="AB42" s="62"/>
      <c r="AC42" s="62"/>
      <c r="AD42" s="62"/>
      <c r="AE42" s="62"/>
      <c r="AF42" s="62"/>
      <c r="AG42" s="65"/>
      <c r="AH42" s="65"/>
      <c r="AI42" s="65"/>
      <c r="AJ42" s="65"/>
      <c r="AK42" s="66"/>
      <c r="AL42" s="66"/>
      <c r="AM42" s="66"/>
      <c r="AN42" s="66"/>
      <c r="AO42" s="66"/>
      <c r="AP42" s="67"/>
      <c r="AQ42" s="67"/>
      <c r="AR42" s="68"/>
      <c r="AS42" s="68"/>
      <c r="AT42" s="69"/>
      <c r="AU42" s="69"/>
      <c r="AV42" s="69"/>
      <c r="AW42" s="21"/>
      <c r="AX42" s="21"/>
      <c r="AY42" s="70"/>
      <c r="AZ42" s="70"/>
      <c r="BA42" s="70"/>
      <c r="BB42" s="71"/>
      <c r="BC42" s="71"/>
      <c r="BD42" s="71"/>
      <c r="BE42" s="72"/>
      <c r="BF42" s="72"/>
      <c r="BG42" s="72"/>
      <c r="BH42" s="72"/>
      <c r="BI42" s="73"/>
      <c r="BJ42" s="73"/>
      <c r="BK42" s="73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</row>
    <row r="43" spans="1:77" ht="19.95" customHeight="1" x14ac:dyDescent="0.3">
      <c r="A43" s="20" t="s">
        <v>260</v>
      </c>
      <c r="B43" s="21">
        <v>1901</v>
      </c>
      <c r="C43" s="22">
        <f t="shared" si="0"/>
        <v>0</v>
      </c>
      <c r="D43" s="60"/>
      <c r="E43" s="60"/>
      <c r="F43" s="60"/>
      <c r="G43" s="23">
        <f t="shared" si="1"/>
        <v>0</v>
      </c>
      <c r="H43" s="61"/>
      <c r="I43" s="27"/>
      <c r="J43" s="62"/>
      <c r="K43" s="62"/>
      <c r="L43" s="62"/>
      <c r="M43" s="25">
        <f t="shared" si="2"/>
        <v>0</v>
      </c>
      <c r="N43" s="25">
        <f t="shared" si="3"/>
        <v>0</v>
      </c>
      <c r="O43" s="63"/>
      <c r="P43" s="63"/>
      <c r="Q43" s="26">
        <f t="shared" si="4"/>
        <v>0</v>
      </c>
      <c r="R43" s="27">
        <f t="shared" si="5"/>
        <v>0</v>
      </c>
      <c r="S43" s="27">
        <f t="shared" si="6"/>
        <v>0</v>
      </c>
      <c r="T43" s="28">
        <f t="shared" si="7"/>
        <v>0</v>
      </c>
      <c r="U43" s="27" t="e">
        <f t="shared" si="8"/>
        <v>#DIV/0!</v>
      </c>
      <c r="V43" s="28">
        <f t="shared" si="9"/>
        <v>0</v>
      </c>
      <c r="W43" s="28">
        <f t="shared" si="10"/>
        <v>0</v>
      </c>
      <c r="X43" s="27">
        <f t="shared" si="11"/>
        <v>0</v>
      </c>
      <c r="Y43" s="64"/>
      <c r="Z43" s="64"/>
      <c r="AA43" s="64"/>
      <c r="AB43" s="62"/>
      <c r="AC43" s="62"/>
      <c r="AD43" s="62"/>
      <c r="AE43" s="62"/>
      <c r="AF43" s="62"/>
      <c r="AG43" s="65"/>
      <c r="AH43" s="65"/>
      <c r="AI43" s="65"/>
      <c r="AJ43" s="65"/>
      <c r="AK43" s="66"/>
      <c r="AL43" s="66"/>
      <c r="AM43" s="66"/>
      <c r="AN43" s="66"/>
      <c r="AO43" s="66"/>
      <c r="AP43" s="67"/>
      <c r="AQ43" s="67"/>
      <c r="AR43" s="68"/>
      <c r="AS43" s="68"/>
      <c r="AT43" s="69"/>
      <c r="AU43" s="69"/>
      <c r="AV43" s="69"/>
      <c r="AW43" s="21"/>
      <c r="AX43" s="21"/>
      <c r="AY43" s="70"/>
      <c r="AZ43" s="70"/>
      <c r="BA43" s="70"/>
      <c r="BB43" s="71"/>
      <c r="BC43" s="71"/>
      <c r="BD43" s="71"/>
      <c r="BE43" s="72"/>
      <c r="BF43" s="72"/>
      <c r="BG43" s="72"/>
      <c r="BH43" s="72"/>
      <c r="BI43" s="73"/>
      <c r="BJ43" s="73"/>
      <c r="BK43" s="73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</row>
    <row r="44" spans="1:77" ht="19.95" customHeight="1" x14ac:dyDescent="0.3">
      <c r="A44" s="20" t="s">
        <v>261</v>
      </c>
      <c r="B44" s="21">
        <v>1539</v>
      </c>
      <c r="C44" s="22">
        <f t="shared" si="0"/>
        <v>0</v>
      </c>
      <c r="D44" s="60"/>
      <c r="E44" s="60"/>
      <c r="F44" s="60"/>
      <c r="G44" s="23">
        <f t="shared" si="1"/>
        <v>0</v>
      </c>
      <c r="H44" s="61"/>
      <c r="I44" s="27"/>
      <c r="J44" s="62"/>
      <c r="K44" s="62"/>
      <c r="L44" s="62"/>
      <c r="M44" s="25">
        <f t="shared" si="2"/>
        <v>0</v>
      </c>
      <c r="N44" s="25">
        <f t="shared" si="3"/>
        <v>0</v>
      </c>
      <c r="O44" s="63"/>
      <c r="P44" s="63"/>
      <c r="Q44" s="26">
        <f t="shared" si="4"/>
        <v>0</v>
      </c>
      <c r="R44" s="27">
        <f t="shared" si="5"/>
        <v>0</v>
      </c>
      <c r="S44" s="27">
        <f t="shared" si="6"/>
        <v>0</v>
      </c>
      <c r="T44" s="28">
        <f t="shared" si="7"/>
        <v>0</v>
      </c>
      <c r="U44" s="27" t="e">
        <f t="shared" si="8"/>
        <v>#DIV/0!</v>
      </c>
      <c r="V44" s="28">
        <f t="shared" si="9"/>
        <v>0</v>
      </c>
      <c r="W44" s="28">
        <f t="shared" si="10"/>
        <v>0</v>
      </c>
      <c r="X44" s="27">
        <f t="shared" si="11"/>
        <v>0</v>
      </c>
      <c r="Y44" s="64"/>
      <c r="Z44" s="64"/>
      <c r="AA44" s="64"/>
      <c r="AB44" s="62"/>
      <c r="AC44" s="62"/>
      <c r="AD44" s="62"/>
      <c r="AE44" s="62"/>
      <c r="AF44" s="62"/>
      <c r="AG44" s="65"/>
      <c r="AH44" s="65"/>
      <c r="AI44" s="65"/>
      <c r="AJ44" s="65"/>
      <c r="AK44" s="66"/>
      <c r="AL44" s="66"/>
      <c r="AM44" s="66"/>
      <c r="AN44" s="66"/>
      <c r="AO44" s="66"/>
      <c r="AP44" s="67"/>
      <c r="AQ44" s="67"/>
      <c r="AR44" s="68"/>
      <c r="AS44" s="68"/>
      <c r="AT44" s="69"/>
      <c r="AU44" s="69"/>
      <c r="AV44" s="69"/>
      <c r="AW44" s="21"/>
      <c r="AX44" s="21"/>
      <c r="AY44" s="70"/>
      <c r="AZ44" s="70"/>
      <c r="BA44" s="70"/>
      <c r="BB44" s="71"/>
      <c r="BC44" s="71"/>
      <c r="BD44" s="71"/>
      <c r="BE44" s="72"/>
      <c r="BF44" s="72"/>
      <c r="BG44" s="72"/>
      <c r="BH44" s="72"/>
      <c r="BI44" s="75"/>
      <c r="BJ44" s="76"/>
      <c r="BK44" s="73"/>
      <c r="BL44" s="74"/>
      <c r="BM44" s="74"/>
      <c r="BN44" s="74"/>
      <c r="BO44" s="74"/>
      <c r="BP44" s="74"/>
      <c r="BQ44" s="74"/>
      <c r="BR44" s="77"/>
      <c r="BS44" s="74"/>
      <c r="BT44" s="74"/>
      <c r="BU44" s="78"/>
      <c r="BV44" s="78"/>
      <c r="BW44" s="74"/>
      <c r="BX44" s="74"/>
      <c r="BY44" s="74"/>
    </row>
    <row r="45" spans="1:77" ht="19.95" customHeight="1" x14ac:dyDescent="0.3">
      <c r="A45" s="20" t="s">
        <v>262</v>
      </c>
      <c r="B45" s="21">
        <v>1732</v>
      </c>
      <c r="C45" s="22">
        <f t="shared" si="0"/>
        <v>0</v>
      </c>
      <c r="D45" s="60"/>
      <c r="E45" s="60"/>
      <c r="F45" s="60"/>
      <c r="G45" s="23">
        <f t="shared" si="1"/>
        <v>0</v>
      </c>
      <c r="H45" s="61"/>
      <c r="I45" s="27"/>
      <c r="J45" s="62"/>
      <c r="K45" s="62"/>
      <c r="L45" s="62"/>
      <c r="M45" s="25">
        <f t="shared" si="2"/>
        <v>0</v>
      </c>
      <c r="N45" s="25">
        <f t="shared" si="3"/>
        <v>0</v>
      </c>
      <c r="O45" s="63"/>
      <c r="P45" s="63"/>
      <c r="Q45" s="26">
        <f t="shared" si="4"/>
        <v>0</v>
      </c>
      <c r="R45" s="27">
        <f t="shared" si="5"/>
        <v>0</v>
      </c>
      <c r="S45" s="27">
        <f t="shared" si="6"/>
        <v>0</v>
      </c>
      <c r="T45" s="28">
        <f t="shared" si="7"/>
        <v>0</v>
      </c>
      <c r="U45" s="27" t="e">
        <f t="shared" si="8"/>
        <v>#DIV/0!</v>
      </c>
      <c r="V45" s="28">
        <f t="shared" si="9"/>
        <v>0</v>
      </c>
      <c r="W45" s="28">
        <f t="shared" si="10"/>
        <v>0</v>
      </c>
      <c r="X45" s="27">
        <f t="shared" si="11"/>
        <v>0</v>
      </c>
      <c r="Y45" s="64"/>
      <c r="Z45" s="64"/>
      <c r="AA45" s="64"/>
      <c r="AB45" s="62"/>
      <c r="AC45" s="62"/>
      <c r="AD45" s="62"/>
      <c r="AE45" s="62"/>
      <c r="AF45" s="62"/>
      <c r="AG45" s="65"/>
      <c r="AH45" s="65"/>
      <c r="AI45" s="65"/>
      <c r="AJ45" s="65"/>
      <c r="AK45" s="66"/>
      <c r="AL45" s="66"/>
      <c r="AM45" s="66"/>
      <c r="AN45" s="66"/>
      <c r="AO45" s="66"/>
      <c r="AP45" s="67"/>
      <c r="AQ45" s="67"/>
      <c r="AR45" s="68"/>
      <c r="AS45" s="68"/>
      <c r="AT45" s="69"/>
      <c r="AU45" s="69"/>
      <c r="AV45" s="69"/>
      <c r="AW45" s="21"/>
      <c r="AX45" s="21"/>
      <c r="AY45" s="70"/>
      <c r="AZ45" s="70"/>
      <c r="BA45" s="70"/>
      <c r="BB45" s="71"/>
      <c r="BC45" s="71"/>
      <c r="BD45" s="71"/>
      <c r="BE45" s="72"/>
      <c r="BF45" s="72"/>
      <c r="BG45" s="72"/>
      <c r="BH45" s="72"/>
      <c r="BI45" s="73"/>
      <c r="BJ45" s="73"/>
      <c r="BK45" s="73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</row>
    <row r="46" spans="1:77" ht="19.95" customHeight="1" x14ac:dyDescent="0.3">
      <c r="A46" s="20" t="s">
        <v>263</v>
      </c>
      <c r="B46" s="21"/>
      <c r="C46" s="22">
        <f t="shared" si="0"/>
        <v>0</v>
      </c>
      <c r="D46" s="60"/>
      <c r="E46" s="60"/>
      <c r="F46" s="60"/>
      <c r="G46" s="23">
        <f t="shared" si="1"/>
        <v>0</v>
      </c>
      <c r="H46" s="61"/>
      <c r="I46" s="27"/>
      <c r="J46" s="62"/>
      <c r="K46" s="62"/>
      <c r="L46" s="62"/>
      <c r="M46" s="25">
        <f t="shared" si="2"/>
        <v>0</v>
      </c>
      <c r="N46" s="25">
        <f t="shared" si="3"/>
        <v>0</v>
      </c>
      <c r="O46" s="63"/>
      <c r="P46" s="63"/>
      <c r="Q46" s="26">
        <f t="shared" si="4"/>
        <v>0</v>
      </c>
      <c r="R46" s="27">
        <f t="shared" si="5"/>
        <v>0</v>
      </c>
      <c r="S46" s="27">
        <f t="shared" si="6"/>
        <v>0</v>
      </c>
      <c r="T46" s="28">
        <f t="shared" si="7"/>
        <v>0</v>
      </c>
      <c r="U46" s="27" t="e">
        <f t="shared" si="8"/>
        <v>#DIV/0!</v>
      </c>
      <c r="V46" s="28">
        <f t="shared" si="9"/>
        <v>0</v>
      </c>
      <c r="W46" s="28">
        <f t="shared" si="10"/>
        <v>0</v>
      </c>
      <c r="X46" s="27">
        <f t="shared" si="11"/>
        <v>0</v>
      </c>
      <c r="Y46" s="64"/>
      <c r="Z46" s="64"/>
      <c r="AA46" s="64"/>
      <c r="AB46" s="62"/>
      <c r="AC46" s="62"/>
      <c r="AD46" s="62"/>
      <c r="AE46" s="62"/>
      <c r="AF46" s="62"/>
      <c r="AG46" s="65"/>
      <c r="AH46" s="65"/>
      <c r="AI46" s="65"/>
      <c r="AJ46" s="65"/>
      <c r="AK46" s="66"/>
      <c r="AL46" s="66"/>
      <c r="AM46" s="66"/>
      <c r="AN46" s="66"/>
      <c r="AO46" s="66"/>
      <c r="AP46" s="67"/>
      <c r="AQ46" s="67"/>
      <c r="AR46" s="68"/>
      <c r="AS46" s="68"/>
      <c r="AT46" s="69"/>
      <c r="AU46" s="69"/>
      <c r="AV46" s="69"/>
      <c r="AW46" s="21"/>
      <c r="AX46" s="21"/>
      <c r="AY46" s="70"/>
      <c r="AZ46" s="70"/>
      <c r="BA46" s="70"/>
      <c r="BB46" s="71"/>
      <c r="BC46" s="71"/>
      <c r="BD46" s="71"/>
      <c r="BE46" s="72"/>
      <c r="BF46" s="72"/>
      <c r="BG46" s="72"/>
      <c r="BH46" s="72"/>
      <c r="BI46" s="73"/>
      <c r="BJ46" s="73"/>
      <c r="BK46" s="73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</row>
    <row r="47" spans="1:77" ht="19.95" customHeight="1" x14ac:dyDescent="0.3">
      <c r="A47" s="20" t="s">
        <v>264</v>
      </c>
      <c r="B47" s="21"/>
      <c r="C47" s="22">
        <f t="shared" si="0"/>
        <v>0</v>
      </c>
      <c r="D47" s="60"/>
      <c r="E47" s="60"/>
      <c r="F47" s="60"/>
      <c r="G47" s="23">
        <f t="shared" si="1"/>
        <v>0</v>
      </c>
      <c r="H47" s="61"/>
      <c r="I47" s="27"/>
      <c r="J47" s="62"/>
      <c r="K47" s="62"/>
      <c r="L47" s="62"/>
      <c r="M47" s="25">
        <f t="shared" si="2"/>
        <v>0</v>
      </c>
      <c r="N47" s="25">
        <f t="shared" si="3"/>
        <v>0</v>
      </c>
      <c r="O47" s="63"/>
      <c r="P47" s="63"/>
      <c r="Q47" s="26">
        <f t="shared" si="4"/>
        <v>0</v>
      </c>
      <c r="R47" s="27">
        <f t="shared" si="5"/>
        <v>0</v>
      </c>
      <c r="S47" s="27">
        <f t="shared" si="6"/>
        <v>0</v>
      </c>
      <c r="T47" s="28">
        <f t="shared" si="7"/>
        <v>0</v>
      </c>
      <c r="U47" s="27" t="e">
        <f t="shared" si="8"/>
        <v>#DIV/0!</v>
      </c>
      <c r="V47" s="28">
        <f t="shared" si="9"/>
        <v>0</v>
      </c>
      <c r="W47" s="28">
        <f t="shared" si="10"/>
        <v>0</v>
      </c>
      <c r="X47" s="27">
        <f t="shared" si="11"/>
        <v>0</v>
      </c>
      <c r="Y47" s="64"/>
      <c r="Z47" s="64"/>
      <c r="AA47" s="64"/>
      <c r="AB47" s="62"/>
      <c r="AC47" s="62"/>
      <c r="AD47" s="62"/>
      <c r="AE47" s="62"/>
      <c r="AF47" s="62"/>
      <c r="AG47" s="65"/>
      <c r="AH47" s="65"/>
      <c r="AI47" s="65"/>
      <c r="AJ47" s="65"/>
      <c r="AK47" s="66"/>
      <c r="AL47" s="66"/>
      <c r="AM47" s="66"/>
      <c r="AN47" s="66"/>
      <c r="AO47" s="66"/>
      <c r="AP47" s="67"/>
      <c r="AQ47" s="67"/>
      <c r="AR47" s="68"/>
      <c r="AS47" s="68"/>
      <c r="AT47" s="69"/>
      <c r="AU47" s="69"/>
      <c r="AV47" s="69"/>
      <c r="AW47" s="21"/>
      <c r="AX47" s="21"/>
      <c r="AY47" s="70"/>
      <c r="AZ47" s="70"/>
      <c r="BA47" s="70"/>
      <c r="BB47" s="71"/>
      <c r="BC47" s="71"/>
      <c r="BD47" s="71"/>
      <c r="BE47" s="72"/>
      <c r="BF47" s="72"/>
      <c r="BG47" s="72"/>
      <c r="BH47" s="72"/>
      <c r="BI47" s="73"/>
      <c r="BJ47" s="73"/>
      <c r="BK47" s="73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</row>
    <row r="48" spans="1:77" ht="19.95" customHeight="1" x14ac:dyDescent="0.3">
      <c r="A48" s="20" t="s">
        <v>265</v>
      </c>
      <c r="B48" s="21">
        <v>1907</v>
      </c>
      <c r="C48" s="22">
        <f t="shared" si="0"/>
        <v>0</v>
      </c>
      <c r="D48" s="60"/>
      <c r="E48" s="60"/>
      <c r="F48" s="60"/>
      <c r="G48" s="23">
        <f t="shared" si="1"/>
        <v>0</v>
      </c>
      <c r="H48" s="61"/>
      <c r="I48" s="27"/>
      <c r="J48" s="62"/>
      <c r="K48" s="62"/>
      <c r="L48" s="62"/>
      <c r="M48" s="25">
        <f t="shared" si="2"/>
        <v>0</v>
      </c>
      <c r="N48" s="25">
        <f t="shared" si="3"/>
        <v>0</v>
      </c>
      <c r="O48" s="63"/>
      <c r="P48" s="63"/>
      <c r="Q48" s="26">
        <f t="shared" si="4"/>
        <v>0</v>
      </c>
      <c r="R48" s="27">
        <f t="shared" si="5"/>
        <v>0</v>
      </c>
      <c r="S48" s="27">
        <f t="shared" si="6"/>
        <v>0</v>
      </c>
      <c r="T48" s="28">
        <f t="shared" si="7"/>
        <v>0</v>
      </c>
      <c r="U48" s="27" t="e">
        <f t="shared" si="8"/>
        <v>#DIV/0!</v>
      </c>
      <c r="V48" s="28">
        <f t="shared" si="9"/>
        <v>0</v>
      </c>
      <c r="W48" s="28">
        <f t="shared" si="10"/>
        <v>0</v>
      </c>
      <c r="X48" s="27">
        <f t="shared" si="11"/>
        <v>0</v>
      </c>
      <c r="Y48" s="64"/>
      <c r="Z48" s="64"/>
      <c r="AA48" s="64"/>
      <c r="AB48" s="62"/>
      <c r="AC48" s="62"/>
      <c r="AD48" s="62"/>
      <c r="AE48" s="62"/>
      <c r="AF48" s="62"/>
      <c r="AG48" s="65"/>
      <c r="AH48" s="65"/>
      <c r="AI48" s="65"/>
      <c r="AJ48" s="65"/>
      <c r="AK48" s="66"/>
      <c r="AL48" s="66"/>
      <c r="AM48" s="66"/>
      <c r="AN48" s="66"/>
      <c r="AO48" s="66"/>
      <c r="AP48" s="67"/>
      <c r="AQ48" s="67"/>
      <c r="AR48" s="68"/>
      <c r="AS48" s="68"/>
      <c r="AT48" s="69"/>
      <c r="AU48" s="69"/>
      <c r="AV48" s="69"/>
      <c r="AW48" s="21"/>
      <c r="AX48" s="21"/>
      <c r="AY48" s="70"/>
      <c r="AZ48" s="70"/>
      <c r="BA48" s="70"/>
      <c r="BB48" s="71"/>
      <c r="BC48" s="71"/>
      <c r="BD48" s="71"/>
      <c r="BE48" s="72"/>
      <c r="BF48" s="72"/>
      <c r="BG48" s="72"/>
      <c r="BH48" s="72"/>
      <c r="BI48" s="73"/>
      <c r="BJ48" s="73"/>
      <c r="BK48" s="73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</row>
    <row r="49" spans="1:77" ht="19.95" customHeight="1" x14ac:dyDescent="0.3">
      <c r="A49" s="20" t="s">
        <v>266</v>
      </c>
      <c r="B49" s="21">
        <v>1894</v>
      </c>
      <c r="C49" s="22">
        <f t="shared" si="0"/>
        <v>0</v>
      </c>
      <c r="D49" s="60"/>
      <c r="E49" s="60"/>
      <c r="F49" s="60"/>
      <c r="G49" s="23">
        <f t="shared" si="1"/>
        <v>0</v>
      </c>
      <c r="H49" s="61"/>
      <c r="I49" s="27"/>
      <c r="J49" s="62"/>
      <c r="K49" s="62"/>
      <c r="L49" s="62"/>
      <c r="M49" s="25">
        <f t="shared" si="2"/>
        <v>0</v>
      </c>
      <c r="N49" s="25">
        <f t="shared" si="3"/>
        <v>0</v>
      </c>
      <c r="O49" s="63"/>
      <c r="P49" s="63"/>
      <c r="Q49" s="26">
        <f t="shared" si="4"/>
        <v>0</v>
      </c>
      <c r="R49" s="27">
        <f t="shared" si="5"/>
        <v>0</v>
      </c>
      <c r="S49" s="27">
        <f t="shared" si="6"/>
        <v>0</v>
      </c>
      <c r="T49" s="28">
        <f t="shared" si="7"/>
        <v>0</v>
      </c>
      <c r="U49" s="27" t="e">
        <f t="shared" si="8"/>
        <v>#DIV/0!</v>
      </c>
      <c r="V49" s="28">
        <f t="shared" si="9"/>
        <v>0</v>
      </c>
      <c r="W49" s="28">
        <f t="shared" si="10"/>
        <v>0</v>
      </c>
      <c r="X49" s="27">
        <f t="shared" si="11"/>
        <v>0</v>
      </c>
      <c r="Y49" s="64"/>
      <c r="Z49" s="64"/>
      <c r="AA49" s="64"/>
      <c r="AB49" s="62"/>
      <c r="AC49" s="62"/>
      <c r="AD49" s="62"/>
      <c r="AE49" s="62"/>
      <c r="AF49" s="62"/>
      <c r="AG49" s="65"/>
      <c r="AH49" s="65"/>
      <c r="AI49" s="65"/>
      <c r="AJ49" s="65"/>
      <c r="AK49" s="66"/>
      <c r="AL49" s="66"/>
      <c r="AM49" s="66"/>
      <c r="AN49" s="66"/>
      <c r="AO49" s="66"/>
      <c r="AP49" s="67"/>
      <c r="AQ49" s="67"/>
      <c r="AR49" s="68"/>
      <c r="AS49" s="68"/>
      <c r="AT49" s="69"/>
      <c r="AU49" s="69"/>
      <c r="AV49" s="69"/>
      <c r="AW49" s="21"/>
      <c r="AX49" s="21"/>
      <c r="AY49" s="70"/>
      <c r="AZ49" s="70"/>
      <c r="BA49" s="70"/>
      <c r="BB49" s="71"/>
      <c r="BC49" s="71"/>
      <c r="BD49" s="71"/>
      <c r="BE49" s="72"/>
      <c r="BF49" s="72"/>
      <c r="BG49" s="72"/>
      <c r="BH49" s="72"/>
      <c r="BI49" s="76"/>
      <c r="BJ49" s="76"/>
      <c r="BK49" s="73"/>
      <c r="BL49" s="74"/>
      <c r="BM49" s="74"/>
      <c r="BN49" s="74"/>
      <c r="BO49" s="74"/>
      <c r="BP49" s="74"/>
      <c r="BQ49" s="74"/>
      <c r="BR49" s="79"/>
      <c r="BS49" s="74"/>
      <c r="BT49" s="74"/>
      <c r="BU49" s="78"/>
      <c r="BV49" s="78"/>
      <c r="BW49" s="74"/>
      <c r="BX49" s="79"/>
      <c r="BY49" s="74"/>
    </row>
    <row r="50" spans="1:77" ht="19.95" customHeight="1" x14ac:dyDescent="0.3">
      <c r="A50" s="20" t="s">
        <v>267</v>
      </c>
      <c r="B50" s="21">
        <v>1900</v>
      </c>
      <c r="C50" s="22">
        <f t="shared" si="0"/>
        <v>0</v>
      </c>
      <c r="D50" s="60"/>
      <c r="E50" s="60"/>
      <c r="F50" s="60"/>
      <c r="G50" s="23">
        <f t="shared" si="1"/>
        <v>0</v>
      </c>
      <c r="H50" s="61"/>
      <c r="I50" s="27"/>
      <c r="J50" s="62"/>
      <c r="K50" s="62"/>
      <c r="L50" s="62"/>
      <c r="M50" s="25">
        <f t="shared" si="2"/>
        <v>0</v>
      </c>
      <c r="N50" s="25">
        <f t="shared" si="3"/>
        <v>0</v>
      </c>
      <c r="O50" s="63"/>
      <c r="P50" s="63"/>
      <c r="Q50" s="26">
        <f t="shared" si="4"/>
        <v>0</v>
      </c>
      <c r="R50" s="27">
        <f t="shared" si="5"/>
        <v>0</v>
      </c>
      <c r="S50" s="27">
        <f t="shared" si="6"/>
        <v>0</v>
      </c>
      <c r="T50" s="28">
        <f t="shared" si="7"/>
        <v>0</v>
      </c>
      <c r="U50" s="27" t="e">
        <f t="shared" si="8"/>
        <v>#DIV/0!</v>
      </c>
      <c r="V50" s="28">
        <f t="shared" si="9"/>
        <v>0</v>
      </c>
      <c r="W50" s="28">
        <f t="shared" si="10"/>
        <v>0</v>
      </c>
      <c r="X50" s="27">
        <f t="shared" si="11"/>
        <v>0</v>
      </c>
      <c r="Y50" s="64"/>
      <c r="Z50" s="64"/>
      <c r="AA50" s="64"/>
      <c r="AB50" s="62"/>
      <c r="AC50" s="62"/>
      <c r="AD50" s="62"/>
      <c r="AE50" s="62"/>
      <c r="AF50" s="62"/>
      <c r="AG50" s="65"/>
      <c r="AH50" s="65"/>
      <c r="AI50" s="65"/>
      <c r="AJ50" s="65"/>
      <c r="AK50" s="66"/>
      <c r="AL50" s="66"/>
      <c r="AM50" s="66"/>
      <c r="AN50" s="66"/>
      <c r="AO50" s="66"/>
      <c r="AP50" s="67"/>
      <c r="AQ50" s="67"/>
      <c r="AR50" s="68"/>
      <c r="AS50" s="68"/>
      <c r="AT50" s="69"/>
      <c r="AU50" s="69"/>
      <c r="AV50" s="69"/>
      <c r="AW50" s="21"/>
      <c r="AX50" s="21"/>
      <c r="AY50" s="70"/>
      <c r="AZ50" s="70"/>
      <c r="BA50" s="70"/>
      <c r="BB50" s="71"/>
      <c r="BC50" s="71"/>
      <c r="BD50" s="71"/>
      <c r="BE50" s="72"/>
      <c r="BF50" s="72"/>
      <c r="BG50" s="72"/>
      <c r="BH50" s="72"/>
      <c r="BI50" s="73"/>
      <c r="BJ50" s="73"/>
      <c r="BK50" s="73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</sheetData>
  <autoFilter ref="A1:BY50" xr:uid="{27B4C8FC-4BA8-EF45-9D93-AE491E56D43B}">
    <sortState xmlns:xlrd2="http://schemas.microsoft.com/office/spreadsheetml/2017/richdata2" ref="A2:BY50">
      <sortCondition descending="1" ref="X1:X5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 Tennis Courts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Britten</dc:creator>
  <cp:lastModifiedBy>Noah Britten</cp:lastModifiedBy>
  <dcterms:created xsi:type="dcterms:W3CDTF">2025-10-28T16:30:57Z</dcterms:created>
  <dcterms:modified xsi:type="dcterms:W3CDTF">2025-10-28T16:33:43Z</dcterms:modified>
</cp:coreProperties>
</file>